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обеспеч'!$A$1:$I$333</definedName>
  </definedNames>
  <calcPr calcId="145621"/>
</workbook>
</file>

<file path=xl/calcChain.xml><?xml version="1.0" encoding="utf-8"?>
<calcChain xmlns="http://schemas.openxmlformats.org/spreadsheetml/2006/main">
  <c r="E114" i="1" l="1"/>
  <c r="F114" i="1"/>
  <c r="G114" i="1"/>
  <c r="I114" i="1"/>
  <c r="H114" i="1"/>
  <c r="D138" i="1"/>
  <c r="D137" i="1" s="1"/>
  <c r="I137" i="1"/>
  <c r="E137" i="1"/>
  <c r="F137" i="1"/>
  <c r="G137" i="1"/>
  <c r="H137" i="1"/>
  <c r="H139" i="1"/>
  <c r="H170" i="1"/>
  <c r="H117" i="1" l="1"/>
  <c r="I117" i="1"/>
  <c r="G117" i="1"/>
  <c r="H158" i="1"/>
  <c r="H99" i="1"/>
  <c r="H96" i="1"/>
  <c r="H94" i="1"/>
  <c r="H29" i="1"/>
  <c r="H273" i="1"/>
  <c r="I273" i="1"/>
  <c r="H219" i="1"/>
  <c r="H215" i="1"/>
  <c r="G243" i="1"/>
  <c r="H243" i="1"/>
  <c r="I243" i="1"/>
  <c r="F243" i="1"/>
  <c r="G242" i="1"/>
  <c r="H242" i="1"/>
  <c r="I242" i="1"/>
  <c r="H213" i="1"/>
  <c r="H185" i="1"/>
  <c r="E185" i="1"/>
  <c r="F185" i="1"/>
  <c r="G185" i="1"/>
  <c r="D199" i="1"/>
  <c r="I198" i="1"/>
  <c r="H198" i="1"/>
  <c r="G198" i="1"/>
  <c r="D198" i="1" s="1"/>
  <c r="F198" i="1"/>
  <c r="E198" i="1"/>
  <c r="H179" i="1"/>
  <c r="H183" i="1"/>
  <c r="I83" i="1" l="1"/>
  <c r="G332" i="1" l="1"/>
  <c r="G119" i="1"/>
  <c r="G121" i="1"/>
  <c r="G225" i="1" l="1"/>
  <c r="G230" i="1"/>
  <c r="G18" i="1" l="1"/>
  <c r="I333" i="1" l="1"/>
  <c r="G324" i="1"/>
  <c r="H324" i="1"/>
  <c r="I324" i="1"/>
  <c r="G279" i="1"/>
  <c r="G223" i="1"/>
  <c r="H128" i="1"/>
  <c r="E174" i="1"/>
  <c r="F174" i="1"/>
  <c r="G174" i="1"/>
  <c r="I174" i="1"/>
  <c r="E243" i="1" l="1"/>
  <c r="H264" i="1"/>
  <c r="I264" i="1"/>
  <c r="E264" i="1"/>
  <c r="F264" i="1"/>
  <c r="G264" i="1"/>
  <c r="D271" i="1"/>
  <c r="D270" i="1"/>
  <c r="I269" i="1"/>
  <c r="H269" i="1"/>
  <c r="G269" i="1"/>
  <c r="F269" i="1"/>
  <c r="E269" i="1"/>
  <c r="D269" i="1" l="1"/>
  <c r="E36" i="1" l="1"/>
  <c r="E13" i="1"/>
  <c r="F13" i="1"/>
  <c r="G21" i="1" l="1"/>
  <c r="H21" i="1"/>
  <c r="I21" i="1"/>
  <c r="F20" i="1"/>
  <c r="D66" i="1"/>
  <c r="D65" i="1"/>
  <c r="I64" i="1"/>
  <c r="H64" i="1"/>
  <c r="G64" i="1"/>
  <c r="F64" i="1"/>
  <c r="E64" i="1"/>
  <c r="D63" i="1"/>
  <c r="D62" i="1"/>
  <c r="I61" i="1"/>
  <c r="H61" i="1"/>
  <c r="G61" i="1"/>
  <c r="F61" i="1"/>
  <c r="E61" i="1"/>
  <c r="D60" i="1"/>
  <c r="D59" i="1"/>
  <c r="I58" i="1"/>
  <c r="H58" i="1"/>
  <c r="G58" i="1"/>
  <c r="F58" i="1"/>
  <c r="E58" i="1"/>
  <c r="D57" i="1"/>
  <c r="D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D51" i="1"/>
  <c r="D50" i="1"/>
  <c r="I49" i="1"/>
  <c r="H49" i="1"/>
  <c r="G49" i="1"/>
  <c r="F49" i="1"/>
  <c r="E49" i="1"/>
  <c r="D48" i="1"/>
  <c r="D47" i="1"/>
  <c r="I46" i="1"/>
  <c r="H46" i="1"/>
  <c r="G46" i="1"/>
  <c r="F46" i="1"/>
  <c r="E46" i="1"/>
  <c r="D45" i="1"/>
  <c r="D44" i="1"/>
  <c r="I43" i="1"/>
  <c r="H43" i="1"/>
  <c r="F43" i="1"/>
  <c r="E43" i="1"/>
  <c r="D42" i="1"/>
  <c r="D41" i="1"/>
  <c r="I40" i="1"/>
  <c r="H40" i="1"/>
  <c r="G40" i="1"/>
  <c r="F40" i="1"/>
  <c r="E40" i="1"/>
  <c r="D39" i="1"/>
  <c r="D38" i="1"/>
  <c r="I37" i="1"/>
  <c r="H37" i="1"/>
  <c r="G37" i="1"/>
  <c r="F37" i="1"/>
  <c r="E37" i="1"/>
  <c r="I36" i="1"/>
  <c r="H36" i="1"/>
  <c r="G36" i="1"/>
  <c r="F36" i="1"/>
  <c r="I35" i="1"/>
  <c r="H35" i="1"/>
  <c r="H34" i="1" s="1"/>
  <c r="F35" i="1"/>
  <c r="E35" i="1"/>
  <c r="D33" i="1"/>
  <c r="D32" i="1"/>
  <c r="I31" i="1"/>
  <c r="H31" i="1"/>
  <c r="G31" i="1"/>
  <c r="F31" i="1"/>
  <c r="E31" i="1"/>
  <c r="D30" i="1"/>
  <c r="D29" i="1"/>
  <c r="I28" i="1"/>
  <c r="H28" i="1"/>
  <c r="F28" i="1"/>
  <c r="E28" i="1"/>
  <c r="D27" i="1"/>
  <c r="D26" i="1"/>
  <c r="I25" i="1"/>
  <c r="H25" i="1"/>
  <c r="G25" i="1"/>
  <c r="F25" i="1"/>
  <c r="E25" i="1"/>
  <c r="D24" i="1"/>
  <c r="D23" i="1"/>
  <c r="I22" i="1"/>
  <c r="H22" i="1"/>
  <c r="G22" i="1"/>
  <c r="F22" i="1"/>
  <c r="E22" i="1"/>
  <c r="F21" i="1"/>
  <c r="E21" i="1"/>
  <c r="I20" i="1"/>
  <c r="H20" i="1"/>
  <c r="E20" i="1"/>
  <c r="G52" i="1" l="1"/>
  <c r="F19" i="1"/>
  <c r="I34" i="1"/>
  <c r="E19" i="1"/>
  <c r="H19" i="1"/>
  <c r="E34" i="1"/>
  <c r="D55" i="1"/>
  <c r="I19" i="1"/>
  <c r="G35" i="1"/>
  <c r="G34" i="1" s="1"/>
  <c r="G43" i="1"/>
  <c r="D43" i="1" s="1"/>
  <c r="F52" i="1"/>
  <c r="E52" i="1"/>
  <c r="I52" i="1"/>
  <c r="D64" i="1"/>
  <c r="D25" i="1"/>
  <c r="D61" i="1"/>
  <c r="H52" i="1"/>
  <c r="D58" i="1"/>
  <c r="D31" i="1"/>
  <c r="D22" i="1"/>
  <c r="D40" i="1"/>
  <c r="D21" i="1"/>
  <c r="D37" i="1"/>
  <c r="D49" i="1"/>
  <c r="D53" i="1"/>
  <c r="D54" i="1"/>
  <c r="G20" i="1"/>
  <c r="G19" i="1" s="1"/>
  <c r="G28" i="1"/>
  <c r="D28" i="1" s="1"/>
  <c r="F34" i="1"/>
  <c r="D36" i="1"/>
  <c r="D46" i="1"/>
  <c r="D118" i="1"/>
  <c r="F162" i="1"/>
  <c r="G162" i="1"/>
  <c r="H162" i="1"/>
  <c r="I162" i="1"/>
  <c r="E162" i="1"/>
  <c r="F161" i="1"/>
  <c r="F160" i="1" s="1"/>
  <c r="H161" i="1"/>
  <c r="H160" i="1" s="1"/>
  <c r="I161" i="1"/>
  <c r="I160" i="1" s="1"/>
  <c r="E161" i="1"/>
  <c r="E160" i="1" s="1"/>
  <c r="F91" i="1"/>
  <c r="G91" i="1"/>
  <c r="H91" i="1"/>
  <c r="I91" i="1"/>
  <c r="E91" i="1"/>
  <c r="I90" i="1"/>
  <c r="F90" i="1"/>
  <c r="H90" i="1"/>
  <c r="E90" i="1"/>
  <c r="I185" i="1"/>
  <c r="F201" i="1"/>
  <c r="F200" i="1" s="1"/>
  <c r="H201" i="1"/>
  <c r="H200" i="1" s="1"/>
  <c r="I201" i="1"/>
  <c r="I200" i="1" s="1"/>
  <c r="E201" i="1"/>
  <c r="E200" i="1" s="1"/>
  <c r="H186" i="1"/>
  <c r="H175" i="1" s="1"/>
  <c r="G186" i="1"/>
  <c r="H188" i="1"/>
  <c r="I186" i="1"/>
  <c r="I175" i="1" s="1"/>
  <c r="E187" i="1"/>
  <c r="F187" i="1"/>
  <c r="H187" i="1"/>
  <c r="H174" i="1" s="1"/>
  <c r="H333" i="1" s="1"/>
  <c r="I187" i="1"/>
  <c r="G187" i="1"/>
  <c r="E188" i="1"/>
  <c r="F188" i="1"/>
  <c r="I188" i="1"/>
  <c r="G188" i="1"/>
  <c r="D190" i="1"/>
  <c r="D185" i="1" s="1"/>
  <c r="D191" i="1"/>
  <c r="D192" i="1"/>
  <c r="G201" i="1"/>
  <c r="G200" i="1" s="1"/>
  <c r="D34" i="1" l="1"/>
  <c r="D52" i="1"/>
  <c r="D35" i="1"/>
  <c r="D19" i="1"/>
  <c r="D20" i="1"/>
  <c r="F89" i="1"/>
  <c r="D162" i="1"/>
  <c r="D201" i="1"/>
  <c r="G184" i="1"/>
  <c r="D200" i="1"/>
  <c r="D187" i="1"/>
  <c r="D174" i="1" s="1"/>
  <c r="D279" i="1"/>
  <c r="I278" i="1"/>
  <c r="H278" i="1"/>
  <c r="G278" i="1"/>
  <c r="F278" i="1"/>
  <c r="E278" i="1"/>
  <c r="D278" i="1" l="1"/>
  <c r="H148" i="1" l="1"/>
  <c r="F128" i="1" l="1"/>
  <c r="G128" i="1"/>
  <c r="I69" i="1"/>
  <c r="E219" i="1" l="1"/>
  <c r="F219" i="1"/>
  <c r="G68" i="1"/>
  <c r="G15" i="1" s="1"/>
  <c r="G69" i="1"/>
  <c r="H220" i="1"/>
  <c r="I220" i="1"/>
  <c r="H221" i="1"/>
  <c r="I221" i="1"/>
  <c r="G221" i="1"/>
  <c r="G217" i="1" s="1"/>
  <c r="G209" i="1" s="1"/>
  <c r="G220" i="1"/>
  <c r="G216" i="1" s="1"/>
  <c r="E227" i="1"/>
  <c r="F227" i="1"/>
  <c r="H227" i="1"/>
  <c r="I227" i="1"/>
  <c r="G227" i="1"/>
  <c r="D231" i="1"/>
  <c r="D230" i="1"/>
  <c r="D229" i="1"/>
  <c r="D228" i="1"/>
  <c r="H222" i="1"/>
  <c r="I222" i="1"/>
  <c r="G115" i="1" l="1"/>
  <c r="G67" i="1"/>
  <c r="D119" i="1"/>
  <c r="D84" i="1"/>
  <c r="H327" i="1"/>
  <c r="I327" i="1"/>
  <c r="H325" i="1"/>
  <c r="H323" i="1" s="1"/>
  <c r="I325" i="1"/>
  <c r="I323" i="1" s="1"/>
  <c r="H319" i="1"/>
  <c r="I319" i="1"/>
  <c r="H317" i="1"/>
  <c r="I317" i="1"/>
  <c r="H315" i="1"/>
  <c r="I315" i="1"/>
  <c r="H307" i="1"/>
  <c r="I307" i="1"/>
  <c r="H303" i="1"/>
  <c r="I303" i="1"/>
  <c r="H299" i="1"/>
  <c r="I299" i="1"/>
  <c r="H295" i="1"/>
  <c r="I295" i="1"/>
  <c r="H267" i="1"/>
  <c r="I267" i="1"/>
  <c r="H265" i="1"/>
  <c r="I265" i="1"/>
  <c r="H260" i="1"/>
  <c r="I260" i="1"/>
  <c r="H245" i="1"/>
  <c r="I245" i="1"/>
  <c r="H240" i="1"/>
  <c r="I240" i="1"/>
  <c r="H238" i="1"/>
  <c r="I238" i="1"/>
  <c r="H234" i="1"/>
  <c r="I234" i="1"/>
  <c r="H232" i="1"/>
  <c r="I232" i="1"/>
  <c r="H218" i="1"/>
  <c r="I219" i="1"/>
  <c r="I218" i="1" s="1"/>
  <c r="H216" i="1"/>
  <c r="I216" i="1"/>
  <c r="H212" i="1"/>
  <c r="I212" i="1"/>
  <c r="H211" i="1"/>
  <c r="I211" i="1"/>
  <c r="I210" i="1" s="1"/>
  <c r="I209" i="1"/>
  <c r="H204" i="1"/>
  <c r="I204" i="1"/>
  <c r="I202" i="1"/>
  <c r="H202" i="1"/>
  <c r="H196" i="1"/>
  <c r="I196" i="1"/>
  <c r="H193" i="1"/>
  <c r="I193" i="1"/>
  <c r="H184" i="1"/>
  <c r="I184" i="1"/>
  <c r="H182" i="1"/>
  <c r="I182" i="1"/>
  <c r="H181" i="1"/>
  <c r="H180" i="1" s="1"/>
  <c r="I181" i="1"/>
  <c r="I180" i="1" s="1"/>
  <c r="H178" i="1"/>
  <c r="I178" i="1"/>
  <c r="H177" i="1"/>
  <c r="H173" i="1" s="1"/>
  <c r="H172" i="1" s="1"/>
  <c r="I177" i="1"/>
  <c r="I173" i="1" s="1"/>
  <c r="I172" i="1" s="1"/>
  <c r="H157" i="1"/>
  <c r="I157" i="1"/>
  <c r="H145" i="1"/>
  <c r="I145" i="1"/>
  <c r="H169" i="1"/>
  <c r="I169" i="1"/>
  <c r="H166" i="1"/>
  <c r="I166" i="1"/>
  <c r="H163" i="1"/>
  <c r="I163" i="1"/>
  <c r="H122" i="1"/>
  <c r="I122" i="1"/>
  <c r="H116" i="1"/>
  <c r="H13" i="1" s="1"/>
  <c r="I116" i="1"/>
  <c r="I13" i="1" s="1"/>
  <c r="H98" i="1"/>
  <c r="I98" i="1"/>
  <c r="H95" i="1"/>
  <c r="I95" i="1"/>
  <c r="H92" i="1"/>
  <c r="I92" i="1"/>
  <c r="H89" i="1"/>
  <c r="I89" i="1"/>
  <c r="H83" i="1"/>
  <c r="H70" i="1"/>
  <c r="I70" i="1"/>
  <c r="H69" i="1"/>
  <c r="H16" i="1" s="1"/>
  <c r="I16" i="1"/>
  <c r="H68" i="1"/>
  <c r="H15" i="1" s="1"/>
  <c r="H11" i="1" s="1"/>
  <c r="I68" i="1"/>
  <c r="I15" i="1" s="1"/>
  <c r="I11" i="1" s="1"/>
  <c r="H17" i="1"/>
  <c r="I17" i="1"/>
  <c r="D18" i="1"/>
  <c r="D71" i="1"/>
  <c r="D72" i="1"/>
  <c r="D73" i="1"/>
  <c r="D75" i="1"/>
  <c r="D78" i="1"/>
  <c r="D79" i="1"/>
  <c r="D81" i="1"/>
  <c r="D82" i="1"/>
  <c r="D85" i="1"/>
  <c r="D87" i="1"/>
  <c r="D88" i="1"/>
  <c r="D93" i="1"/>
  <c r="D96" i="1"/>
  <c r="D97" i="1"/>
  <c r="D99" i="1"/>
  <c r="D100" i="1"/>
  <c r="D102" i="1"/>
  <c r="D103" i="1"/>
  <c r="D105" i="1"/>
  <c r="D106" i="1"/>
  <c r="D111" i="1"/>
  <c r="D112" i="1"/>
  <c r="D120" i="1"/>
  <c r="D124" i="1"/>
  <c r="D127" i="1"/>
  <c r="D129" i="1"/>
  <c r="D130" i="1"/>
  <c r="D132" i="1"/>
  <c r="D133" i="1"/>
  <c r="D165" i="1"/>
  <c r="D167" i="1"/>
  <c r="D168" i="1"/>
  <c r="D171" i="1"/>
  <c r="D135" i="1"/>
  <c r="D136" i="1"/>
  <c r="D139" i="1"/>
  <c r="D140" i="1"/>
  <c r="D108" i="1"/>
  <c r="D109" i="1"/>
  <c r="D143" i="1"/>
  <c r="D144" i="1"/>
  <c r="D146" i="1"/>
  <c r="D147" i="1"/>
  <c r="D149" i="1"/>
  <c r="D150" i="1"/>
  <c r="D152" i="1"/>
  <c r="D153" i="1"/>
  <c r="D155" i="1"/>
  <c r="D156" i="1"/>
  <c r="D158" i="1"/>
  <c r="D159" i="1"/>
  <c r="D179" i="1"/>
  <c r="D183" i="1"/>
  <c r="D189" i="1"/>
  <c r="D188" i="1" s="1"/>
  <c r="D194" i="1"/>
  <c r="D195" i="1"/>
  <c r="D197" i="1"/>
  <c r="D203" i="1"/>
  <c r="D205" i="1"/>
  <c r="D213" i="1"/>
  <c r="D224" i="1"/>
  <c r="D225" i="1"/>
  <c r="D226" i="1"/>
  <c r="D233" i="1"/>
  <c r="D235" i="1"/>
  <c r="D237" i="1"/>
  <c r="D239" i="1"/>
  <c r="D241" i="1"/>
  <c r="D246" i="1"/>
  <c r="D247" i="1"/>
  <c r="D249" i="1"/>
  <c r="D250" i="1"/>
  <c r="D252" i="1"/>
  <c r="D253" i="1"/>
  <c r="D255" i="1"/>
  <c r="D256" i="1"/>
  <c r="D258" i="1"/>
  <c r="D259" i="1"/>
  <c r="D261" i="1"/>
  <c r="D262" i="1"/>
  <c r="D268" i="1"/>
  <c r="D277" i="1"/>
  <c r="D282" i="1"/>
  <c r="D290" i="1"/>
  <c r="D291" i="1"/>
  <c r="D292" i="1"/>
  <c r="D294" i="1"/>
  <c r="D296" i="1"/>
  <c r="D297" i="1"/>
  <c r="D298" i="1"/>
  <c r="D300" i="1"/>
  <c r="D301" i="1"/>
  <c r="D302" i="1"/>
  <c r="D305" i="1"/>
  <c r="D306" i="1"/>
  <c r="D309" i="1"/>
  <c r="D310" i="1"/>
  <c r="D318" i="1"/>
  <c r="D321" i="1"/>
  <c r="D322" i="1"/>
  <c r="D326" i="1"/>
  <c r="D328" i="1"/>
  <c r="D329" i="1"/>
  <c r="G327" i="1"/>
  <c r="F327" i="1"/>
  <c r="E327" i="1"/>
  <c r="G325" i="1"/>
  <c r="G323" i="1" s="1"/>
  <c r="F325" i="1"/>
  <c r="E325" i="1"/>
  <c r="F324" i="1"/>
  <c r="F323" i="1" s="1"/>
  <c r="E324" i="1"/>
  <c r="E323" i="1" s="1"/>
  <c r="G319" i="1"/>
  <c r="F319" i="1"/>
  <c r="E319" i="1"/>
  <c r="G317" i="1"/>
  <c r="F317" i="1"/>
  <c r="E317" i="1"/>
  <c r="G316" i="1"/>
  <c r="F316" i="1"/>
  <c r="F313" i="1" s="1"/>
  <c r="E316" i="1"/>
  <c r="E313" i="1" s="1"/>
  <c r="F315" i="1"/>
  <c r="E315" i="1"/>
  <c r="G307" i="1"/>
  <c r="F307" i="1"/>
  <c r="E307" i="1"/>
  <c r="F304" i="1"/>
  <c r="F303" i="1" s="1"/>
  <c r="E303" i="1"/>
  <c r="G299" i="1"/>
  <c r="F299" i="1"/>
  <c r="E299" i="1"/>
  <c r="G295" i="1"/>
  <c r="F295" i="1"/>
  <c r="E295" i="1"/>
  <c r="G293" i="1"/>
  <c r="F293" i="1"/>
  <c r="E293" i="1"/>
  <c r="F289" i="1"/>
  <c r="F288" i="1" s="1"/>
  <c r="E289" i="1"/>
  <c r="E288" i="1" s="1"/>
  <c r="E285" i="1" s="1"/>
  <c r="G288" i="1"/>
  <c r="F287" i="1"/>
  <c r="F286" i="1"/>
  <c r="E283" i="1"/>
  <c r="D283" i="1" s="1"/>
  <c r="G276" i="1"/>
  <c r="F276" i="1"/>
  <c r="E276" i="1"/>
  <c r="G275" i="1"/>
  <c r="F275" i="1"/>
  <c r="F273" i="1" s="1"/>
  <c r="F272" i="1" s="1"/>
  <c r="E275" i="1"/>
  <c r="E273" i="1" s="1"/>
  <c r="E272" i="1" s="1"/>
  <c r="G267" i="1"/>
  <c r="F267" i="1"/>
  <c r="E267" i="1"/>
  <c r="G265" i="1"/>
  <c r="F265" i="1"/>
  <c r="E265" i="1"/>
  <c r="F263" i="1"/>
  <c r="E263" i="1"/>
  <c r="G260" i="1"/>
  <c r="F260" i="1"/>
  <c r="E260" i="1"/>
  <c r="G257" i="1"/>
  <c r="F257" i="1"/>
  <c r="G254" i="1"/>
  <c r="F254" i="1"/>
  <c r="E254" i="1"/>
  <c r="G251" i="1"/>
  <c r="F251" i="1"/>
  <c r="E251" i="1"/>
  <c r="G248" i="1"/>
  <c r="F248" i="1"/>
  <c r="E248" i="1"/>
  <c r="G245" i="1"/>
  <c r="F245" i="1"/>
  <c r="E245" i="1"/>
  <c r="G244" i="1"/>
  <c r="G208" i="1" s="1"/>
  <c r="F244" i="1"/>
  <c r="E244" i="1"/>
  <c r="G240" i="1"/>
  <c r="F240" i="1"/>
  <c r="E240" i="1"/>
  <c r="G238" i="1"/>
  <c r="F238" i="1"/>
  <c r="E238" i="1"/>
  <c r="G236" i="1"/>
  <c r="F236" i="1"/>
  <c r="E236" i="1"/>
  <c r="G234" i="1"/>
  <c r="F234" i="1"/>
  <c r="E234" i="1"/>
  <c r="G232" i="1"/>
  <c r="F232" i="1"/>
  <c r="E232" i="1"/>
  <c r="F222" i="1"/>
  <c r="E222" i="1"/>
  <c r="F221" i="1"/>
  <c r="D221" i="1" s="1"/>
  <c r="F220" i="1"/>
  <c r="E220" i="1"/>
  <c r="E216" i="1" s="1"/>
  <c r="E215" i="1"/>
  <c r="F215" i="1"/>
  <c r="G212" i="1"/>
  <c r="F212" i="1"/>
  <c r="E212" i="1"/>
  <c r="G211" i="1"/>
  <c r="G210" i="1" s="1"/>
  <c r="F211" i="1"/>
  <c r="F210" i="1" s="1"/>
  <c r="E211" i="1"/>
  <c r="E210" i="1" s="1"/>
  <c r="E209" i="1"/>
  <c r="G204" i="1"/>
  <c r="E204" i="1"/>
  <c r="G202" i="1"/>
  <c r="F202" i="1"/>
  <c r="E202" i="1"/>
  <c r="G196" i="1"/>
  <c r="F196" i="1"/>
  <c r="E196" i="1"/>
  <c r="G193" i="1"/>
  <c r="F193" i="1"/>
  <c r="E193" i="1"/>
  <c r="F186" i="1"/>
  <c r="F175" i="1" s="1"/>
  <c r="E184" i="1"/>
  <c r="G182" i="1"/>
  <c r="F182" i="1"/>
  <c r="E182" i="1"/>
  <c r="G181" i="1"/>
  <c r="F181" i="1"/>
  <c r="E181" i="1"/>
  <c r="E180" i="1" s="1"/>
  <c r="G178" i="1"/>
  <c r="F178" i="1"/>
  <c r="E178" i="1"/>
  <c r="G177" i="1"/>
  <c r="F177" i="1"/>
  <c r="E177" i="1"/>
  <c r="G157" i="1"/>
  <c r="F157" i="1"/>
  <c r="E157" i="1"/>
  <c r="G154" i="1"/>
  <c r="F154" i="1"/>
  <c r="E154" i="1"/>
  <c r="G151" i="1"/>
  <c r="F151" i="1"/>
  <c r="E151" i="1"/>
  <c r="G148" i="1"/>
  <c r="E148" i="1"/>
  <c r="G145" i="1"/>
  <c r="E145" i="1"/>
  <c r="G142" i="1"/>
  <c r="F142" i="1"/>
  <c r="E142" i="1"/>
  <c r="G107" i="1"/>
  <c r="F107" i="1"/>
  <c r="E107" i="1"/>
  <c r="G116" i="1"/>
  <c r="G13" i="1" s="1"/>
  <c r="G333" i="1" s="1"/>
  <c r="G134" i="1"/>
  <c r="F134" i="1"/>
  <c r="E134" i="1"/>
  <c r="D170" i="1"/>
  <c r="F169" i="1"/>
  <c r="E169" i="1"/>
  <c r="G166" i="1"/>
  <c r="F166" i="1"/>
  <c r="E166" i="1"/>
  <c r="F163" i="1"/>
  <c r="E163" i="1"/>
  <c r="E131" i="1"/>
  <c r="D131" i="1" s="1"/>
  <c r="E128" i="1"/>
  <c r="D128" i="1" s="1"/>
  <c r="E126" i="1"/>
  <c r="G122" i="1"/>
  <c r="F122" i="1"/>
  <c r="E122" i="1"/>
  <c r="F117" i="1"/>
  <c r="E117" i="1"/>
  <c r="F115" i="1"/>
  <c r="E115" i="1"/>
  <c r="F110" i="1"/>
  <c r="F104" i="1"/>
  <c r="G101" i="1"/>
  <c r="F101" i="1"/>
  <c r="E101" i="1"/>
  <c r="G98" i="1"/>
  <c r="F98" i="1"/>
  <c r="E98" i="1"/>
  <c r="G95" i="1"/>
  <c r="F95" i="1"/>
  <c r="E95" i="1"/>
  <c r="F92" i="1"/>
  <c r="E92" i="1"/>
  <c r="D91" i="1"/>
  <c r="G86" i="1"/>
  <c r="F86" i="1"/>
  <c r="E86" i="1"/>
  <c r="G83" i="1"/>
  <c r="F83" i="1"/>
  <c r="E83" i="1"/>
  <c r="G80" i="1"/>
  <c r="F80" i="1"/>
  <c r="E80" i="1"/>
  <c r="G77" i="1"/>
  <c r="F77" i="1"/>
  <c r="E77" i="1"/>
  <c r="E76" i="1"/>
  <c r="D76" i="1" s="1"/>
  <c r="G74" i="1"/>
  <c r="F74" i="1"/>
  <c r="G70" i="1"/>
  <c r="F70" i="1"/>
  <c r="E70" i="1"/>
  <c r="G16" i="1"/>
  <c r="F69" i="1"/>
  <c r="F16" i="1" s="1"/>
  <c r="F12" i="1" s="1"/>
  <c r="E69" i="1"/>
  <c r="E16" i="1" s="1"/>
  <c r="F68" i="1"/>
  <c r="F15" i="1" s="1"/>
  <c r="F11" i="1" s="1"/>
  <c r="E68" i="1"/>
  <c r="E15" i="1" s="1"/>
  <c r="G17" i="1"/>
  <c r="F17" i="1"/>
  <c r="E17" i="1"/>
  <c r="G180" i="1" l="1"/>
  <c r="D181" i="1"/>
  <c r="G12" i="1"/>
  <c r="E12" i="1"/>
  <c r="D13" i="1"/>
  <c r="D126" i="1"/>
  <c r="G163" i="1"/>
  <c r="G161" i="1"/>
  <c r="G173" i="1"/>
  <c r="G92" i="1"/>
  <c r="G90" i="1"/>
  <c r="E176" i="1"/>
  <c r="E173" i="1"/>
  <c r="E172" i="1" s="1"/>
  <c r="F217" i="1"/>
  <c r="F209" i="1" s="1"/>
  <c r="F333" i="1" s="1"/>
  <c r="F176" i="1"/>
  <c r="F173" i="1"/>
  <c r="F172" i="1" s="1"/>
  <c r="F184" i="1"/>
  <c r="G176" i="1"/>
  <c r="E67" i="1"/>
  <c r="E312" i="1"/>
  <c r="E311" i="1" s="1"/>
  <c r="D308" i="1"/>
  <c r="G274" i="1"/>
  <c r="G273" i="1"/>
  <c r="G272" i="1" s="1"/>
  <c r="F113" i="1"/>
  <c r="E333" i="1"/>
  <c r="E125" i="1"/>
  <c r="D125" i="1" s="1"/>
  <c r="G169" i="1"/>
  <c r="E208" i="1"/>
  <c r="E242" i="1"/>
  <c r="D304" i="1"/>
  <c r="F312" i="1"/>
  <c r="F311" i="1" s="1"/>
  <c r="I176" i="1"/>
  <c r="F218" i="1"/>
  <c r="G285" i="1"/>
  <c r="G281" i="1" s="1"/>
  <c r="G280" i="1" s="1"/>
  <c r="F314" i="1"/>
  <c r="H176" i="1"/>
  <c r="D164" i="1"/>
  <c r="H115" i="1"/>
  <c r="H12" i="1" s="1"/>
  <c r="G219" i="1"/>
  <c r="G222" i="1"/>
  <c r="F67" i="1"/>
  <c r="F242" i="1"/>
  <c r="G313" i="1"/>
  <c r="D94" i="1"/>
  <c r="E14" i="1"/>
  <c r="E74" i="1"/>
  <c r="E89" i="1"/>
  <c r="F207" i="1"/>
  <c r="G263" i="1"/>
  <c r="G303" i="1"/>
  <c r="G284" i="1" s="1"/>
  <c r="D141" i="1"/>
  <c r="H67" i="1"/>
  <c r="D320" i="1"/>
  <c r="D266" i="1"/>
  <c r="D223" i="1"/>
  <c r="D123" i="1"/>
  <c r="D121" i="1"/>
  <c r="I115" i="1"/>
  <c r="I12" i="1" s="1"/>
  <c r="I67" i="1"/>
  <c r="I215" i="1"/>
  <c r="H214" i="1"/>
  <c r="H210" i="1"/>
  <c r="I14" i="1"/>
  <c r="H14" i="1"/>
  <c r="E284" i="1"/>
  <c r="E281" i="1"/>
  <c r="E280" i="1" s="1"/>
  <c r="F284" i="1"/>
  <c r="F285" i="1"/>
  <c r="F281" i="1" s="1"/>
  <c r="F280" i="1" s="1"/>
  <c r="F14" i="1"/>
  <c r="G14" i="1"/>
  <c r="E207" i="1"/>
  <c r="E214" i="1"/>
  <c r="F180" i="1"/>
  <c r="E274" i="1"/>
  <c r="E314" i="1"/>
  <c r="G175" i="1"/>
  <c r="D175" i="1" s="1"/>
  <c r="E218" i="1"/>
  <c r="F274" i="1"/>
  <c r="G315" i="1"/>
  <c r="F216" i="1"/>
  <c r="F208" i="1" s="1"/>
  <c r="D267" i="1"/>
  <c r="G172" i="1" l="1"/>
  <c r="D12" i="1"/>
  <c r="G89" i="1"/>
  <c r="G11" i="1"/>
  <c r="E113" i="1"/>
  <c r="E11" i="1"/>
  <c r="E331" i="1"/>
  <c r="I113" i="1"/>
  <c r="G160" i="1"/>
  <c r="D160" i="1" s="1"/>
  <c r="D161" i="1"/>
  <c r="E332" i="1"/>
  <c r="F332" i="1"/>
  <c r="E206" i="1"/>
  <c r="H113" i="1"/>
  <c r="F10" i="1"/>
  <c r="G215" i="1"/>
  <c r="G218" i="1"/>
  <c r="I214" i="1"/>
  <c r="F214" i="1"/>
  <c r="G314" i="1"/>
  <c r="G312" i="1"/>
  <c r="G311" i="1" s="1"/>
  <c r="G113" i="1"/>
  <c r="F206" i="1"/>
  <c r="D202" i="1"/>
  <c r="E10" i="1" l="1"/>
  <c r="G10" i="1"/>
  <c r="E330" i="1"/>
  <c r="F331" i="1"/>
  <c r="F330" i="1" s="1"/>
  <c r="G214" i="1"/>
  <c r="G207" i="1"/>
  <c r="G206" i="1" l="1"/>
  <c r="G331" i="1"/>
  <c r="G330" i="1" s="1"/>
  <c r="D116" i="1"/>
  <c r="I312" i="1" l="1"/>
  <c r="I311" i="1" s="1"/>
  <c r="I134" i="1" l="1"/>
  <c r="H263" i="1" l="1"/>
  <c r="H207" i="1"/>
  <c r="H110" i="1"/>
  <c r="D110" i="1" s="1"/>
  <c r="D324" i="1" l="1"/>
  <c r="H312" i="1"/>
  <c r="H311" i="1" s="1"/>
  <c r="D186" i="1" l="1"/>
  <c r="D68" i="1"/>
  <c r="D83" i="1"/>
  <c r="D69" i="1" l="1"/>
  <c r="D16" i="1" l="1"/>
  <c r="D260" i="1"/>
  <c r="I263" i="1"/>
  <c r="D243" i="1" l="1"/>
  <c r="I207" i="1"/>
  <c r="D264" i="1"/>
  <c r="D263" i="1"/>
  <c r="D245" i="1"/>
  <c r="D303" i="1"/>
  <c r="I275" i="1"/>
  <c r="I272" i="1" s="1"/>
  <c r="H154" i="1"/>
  <c r="D166" i="1"/>
  <c r="D238" i="1" l="1"/>
  <c r="I154" i="1"/>
  <c r="D154" i="1" s="1"/>
  <c r="I148" i="1" l="1"/>
  <c r="D148" i="1" s="1"/>
  <c r="D299" i="1" l="1"/>
  <c r="I151" i="1"/>
  <c r="H151" i="1"/>
  <c r="D151" i="1" s="1"/>
  <c r="D145" i="1"/>
  <c r="D157" i="1" l="1"/>
  <c r="I257" i="1"/>
  <c r="D204" i="1"/>
  <c r="H104" i="1" l="1"/>
  <c r="D104" i="1" s="1"/>
  <c r="I142" i="1" l="1"/>
  <c r="H142" i="1"/>
  <c r="D142" i="1" l="1"/>
  <c r="H74" i="1"/>
  <c r="D15" i="1" l="1"/>
  <c r="D114" i="1" l="1"/>
  <c r="I107" i="1"/>
  <c r="H107" i="1"/>
  <c r="D107" i="1" s="1"/>
  <c r="D295" i="1" l="1"/>
  <c r="I80" i="1"/>
  <c r="H80" i="1"/>
  <c r="I77" i="1"/>
  <c r="H77" i="1"/>
  <c r="D307" i="1"/>
  <c r="D222" i="1"/>
  <c r="D80" i="1" l="1"/>
  <c r="D77" i="1"/>
  <c r="D113" i="1"/>
  <c r="D115" i="1"/>
  <c r="D14" i="1"/>
  <c r="H134" i="1"/>
  <c r="D134" i="1" s="1"/>
  <c r="D67" i="1" l="1"/>
  <c r="H275" i="1"/>
  <c r="D92" i="1"/>
  <c r="D265" i="1"/>
  <c r="D219" i="1"/>
  <c r="D273" i="1" l="1"/>
  <c r="D275" i="1"/>
  <c r="D17" i="1"/>
  <c r="H289" i="1"/>
  <c r="D289" i="1" s="1"/>
  <c r="H257" i="1" l="1"/>
  <c r="D257" i="1" s="1"/>
  <c r="H254" i="1"/>
  <c r="I254" i="1"/>
  <c r="D254" i="1" l="1"/>
  <c r="D216" i="1"/>
  <c r="D220" i="1"/>
  <c r="D70" i="1" l="1"/>
  <c r="D163" i="1"/>
  <c r="I74" i="1"/>
  <c r="D74" i="1" s="1"/>
  <c r="D169" i="1" l="1"/>
  <c r="H293" i="1" l="1"/>
  <c r="I293" i="1"/>
  <c r="D293" i="1" l="1"/>
  <c r="D227" i="1"/>
  <c r="D240" i="1" l="1"/>
  <c r="D234" i="1"/>
  <c r="H316" i="1"/>
  <c r="I316" i="1"/>
  <c r="D327" i="1"/>
  <c r="H313" i="1" l="1"/>
  <c r="H314" i="1"/>
  <c r="D316" i="1"/>
  <c r="I313" i="1"/>
  <c r="I314" i="1"/>
  <c r="D215" i="1"/>
  <c r="H244" i="1"/>
  <c r="I244" i="1"/>
  <c r="H101" i="1"/>
  <c r="I101" i="1"/>
  <c r="D101" i="1" l="1"/>
  <c r="I208" i="1"/>
  <c r="I206" i="1" s="1"/>
  <c r="D244" i="1"/>
  <c r="H208" i="1"/>
  <c r="D313" i="1"/>
  <c r="D211" i="1"/>
  <c r="D122" i="1"/>
  <c r="D98" i="1"/>
  <c r="D95" i="1"/>
  <c r="D207" i="1"/>
  <c r="D90" i="1"/>
  <c r="D315" i="1"/>
  <c r="D177" i="1"/>
  <c r="H251" i="1"/>
  <c r="I251" i="1"/>
  <c r="I248" i="1"/>
  <c r="H248" i="1"/>
  <c r="I236" i="1"/>
  <c r="D196" i="1"/>
  <c r="I10" i="1" l="1"/>
  <c r="D242" i="1"/>
  <c r="D208" i="1"/>
  <c r="D251" i="1"/>
  <c r="D11" i="1"/>
  <c r="D248" i="1"/>
  <c r="D89" i="1"/>
  <c r="D314" i="1"/>
  <c r="I332" i="1" l="1"/>
  <c r="I276" i="1"/>
  <c r="H288" i="1" l="1"/>
  <c r="H287" i="1"/>
  <c r="D287" i="1" s="1"/>
  <c r="H286" i="1"/>
  <c r="D286" i="1" s="1"/>
  <c r="D210" i="1"/>
  <c r="H284" i="1" l="1"/>
  <c r="H285" i="1"/>
  <c r="H281" i="1" s="1"/>
  <c r="H280" i="1" s="1"/>
  <c r="H236" i="1"/>
  <c r="D236" i="1" s="1"/>
  <c r="D193" i="1"/>
  <c r="H332" i="1" l="1"/>
  <c r="D332" i="1" s="1"/>
  <c r="H217" i="1"/>
  <c r="D214" i="1"/>
  <c r="D218" i="1"/>
  <c r="D232" i="1"/>
  <c r="D217" i="1" l="1"/>
  <c r="H209" i="1"/>
  <c r="H10" i="1"/>
  <c r="D10" i="1" s="1"/>
  <c r="D173" i="1"/>
  <c r="D172" i="1" s="1"/>
  <c r="D184" i="1"/>
  <c r="D333" i="1"/>
  <c r="D209" i="1" l="1"/>
  <c r="H206" i="1"/>
  <c r="D323" i="1"/>
  <c r="D325" i="1"/>
  <c r="H276" i="1"/>
  <c r="D276" i="1" s="1"/>
  <c r="D212" i="1" l="1"/>
  <c r="D312" i="1"/>
  <c r="D206" i="1"/>
  <c r="I288" i="1"/>
  <c r="H272" i="1"/>
  <c r="D272" i="1" s="1"/>
  <c r="D180" i="1"/>
  <c r="D178" i="1"/>
  <c r="D117" i="1"/>
  <c r="I86" i="1"/>
  <c r="H86" i="1"/>
  <c r="I284" i="1" l="1"/>
  <c r="D284" i="1" s="1"/>
  <c r="D288" i="1"/>
  <c r="D319" i="1"/>
  <c r="D317" i="1"/>
  <c r="D86" i="1"/>
  <c r="D182" i="1"/>
  <c r="I285" i="1"/>
  <c r="D285" i="1" s="1"/>
  <c r="D176" i="1"/>
  <c r="H331" i="1"/>
  <c r="I274" i="1"/>
  <c r="H274" i="1"/>
  <c r="D311" i="1" l="1"/>
  <c r="D274" i="1"/>
  <c r="I281" i="1"/>
  <c r="H330" i="1"/>
  <c r="D281" i="1" l="1"/>
  <c r="I331" i="1"/>
  <c r="I280" i="1"/>
  <c r="D280" i="1" s="1"/>
  <c r="I330" i="1" l="1"/>
  <c r="D330" i="1" s="1"/>
  <c r="D331" i="1"/>
</calcChain>
</file>

<file path=xl/sharedStrings.xml><?xml version="1.0" encoding="utf-8"?>
<sst xmlns="http://schemas.openxmlformats.org/spreadsheetml/2006/main" count="551" uniqueCount="165">
  <si>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</si>
  <si>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</si>
  <si>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</si>
  <si>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</si>
  <si>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</si>
  <si>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</si>
  <si>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</si>
  <si>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</si>
  <si>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</si>
  <si>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</si>
  <si>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</si>
  <si>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</si>
  <si>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</si>
  <si>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</si>
  <si>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</si>
  <si>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</si>
  <si>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</si>
  <si>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</si>
  <si>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</si>
  <si>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</si>
  <si>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</si>
  <si>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</si>
  <si>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</si>
  <si>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</si>
  <si>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</si>
  <si>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</si>
  <si>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</si>
  <si>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</si>
  <si>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</si>
  <si>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</si>
  <si>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</si>
  <si>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</si>
  <si>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</si>
  <si>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</si>
  <si>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</si>
  <si>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2.1.1. Пополнение книжного фонда, приобретение орг. техники</t>
  </si>
  <si>
    <t>бюджет Пограничного муниципального округа</t>
  </si>
  <si>
    <t>Подпрограмма 7 НАЦИОНАЛЬНАЯ ПОЛИТИКА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</si>
  <si>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</si>
  <si>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</si>
  <si>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</si>
  <si>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</si>
  <si>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</si>
  <si>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</si>
  <si>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</si>
  <si>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</si>
  <si>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</si>
  <si>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2.1. Библиотечные программы, проекты, подписка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</si>
  <si>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</si>
  <si>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</si>
  <si>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</si>
  <si>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</si>
  <si>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</si>
  <si>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</si>
  <si>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</si>
  <si>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</si>
  <si>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</si>
  <si>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</si>
  <si>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</si>
  <si>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</si>
  <si>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</si>
  <si>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</si>
  <si>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</si>
  <si>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</si>
  <si>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МКУ "ЦКДС Пограничного МО"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</si>
  <si>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</si>
  <si>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</si>
  <si>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</si>
  <si>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</si>
  <si>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</si>
  <si>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</si>
  <si>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</si>
  <si>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</si>
  <si>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</si>
  <si>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3.4 Капитальный ремонт библиотек Сергеевка, Богуславка</t>
  </si>
  <si>
    <t>МБУ «МБ Пограничного МО»;МБУ ДО «ДШИ Пограничного МО»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</si>
  <si>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</si>
  <si>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</si>
  <si>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</si>
  <si>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</si>
  <si>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</si>
  <si>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</si>
  <si>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</si>
  <si>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</si>
  <si>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</si>
  <si>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</si>
  <si>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</si>
  <si>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t>3.1. Оснащение учреждения материально-техническим оборудованием (музыкальное оборудование)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</si>
  <si>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</si>
  <si>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t>Год реализации                            2023</t>
  </si>
  <si>
    <t>Год реализации                            2024</t>
  </si>
  <si>
    <t>3.6. Проверка достоверности сметной стоимости капитального ремонта библиотек с. Богуславка, с. Сергеевка, Центральной библиотеки</t>
  </si>
  <si>
    <t>3.2. Мероприятия укрепления МБ Пограничного МО (субсидия на поддержку отрасли культуры (материальное оснащение лучшего учреждения)</t>
  </si>
  <si>
    <t>МКУ "ЦКС Жариковской сельской территории"</t>
  </si>
  <si>
    <t>МКУ "ЦКДС Пограничного МО", МБУ «РЦКД Пограничного МО», МКУ "ЦКС Жариковской сельской территории"</t>
  </si>
  <si>
    <t xml:space="preserve"> МКУ "ЦКДС Пограничного МО", МКУ "ЦКС Жариковской сельской территории"</t>
  </si>
  <si>
    <t>МБУ «РЦКД Пограничного МО»;МКУ "ЦКДС Пограничного МО",МКУ "ЦКС Жариковской сельской территории"</t>
  </si>
  <si>
    <t>МКУ «Центр ФБЭО Пограничного МО",МКУ "ЦКС Жариковской сельской территории", МКУ "ЦКДС Пограничного МО"</t>
  </si>
  <si>
    <t>2. Мероприятия, содействующие развитию молодежной политики на территории округа</t>
  </si>
  <si>
    <t>Обучение по охране труда , установка видеокамер, приобретение средств индивидуальной защиты, оценка профриска.</t>
  </si>
  <si>
    <t>4.2. Мероприятия безопасности учреждения</t>
  </si>
  <si>
    <t>4. Обеспечение безопасности в учреждениях культуры</t>
  </si>
  <si>
    <t>4.1. Мероприятия по пожарной безопасности учреждения</t>
  </si>
  <si>
    <t>2.6.Мероприятия по созданию единого информационного поля (создание сайта)</t>
  </si>
  <si>
    <t>2.7 Организация и проведение культурно массовых мероприятий при реализации наказов избирателей депутатам Думы Пограничного МО</t>
  </si>
  <si>
    <t>5. Обеспечение безопасности в учреждениях культуры</t>
  </si>
  <si>
    <t>бюджет Пограничного муниципального округ</t>
  </si>
  <si>
    <t>1.1.Расходы на обеспечение деятельности (оказание услуг, выполнение работ) учреждений культуры</t>
  </si>
  <si>
    <t>1.2. Расходы на обеспечение деятельности (оказание услуг, выполнение работ) учреждений культуры</t>
  </si>
  <si>
    <t>1.2.1  Расходы на оплату труда сотрудников казенных учреждений</t>
  </si>
  <si>
    <t>1.2.2 Начисление на выплаты по оплате труда сотрудников казенных учреждений</t>
  </si>
  <si>
    <t>1.2.3 Прочая закупка товаров работ и услуг, закупка энергоресурсов связанных с содержанием учреждений культуры</t>
  </si>
  <si>
    <t>1.2.4. Уплата налогов, сборов и иных платежей</t>
  </si>
  <si>
    <t>1.3. Расходы на обеспечение деятельности (оказание услуг, выполнение работ) учреждений культуры</t>
  </si>
  <si>
    <t>1.3.1  Расходы на оплату труда сотрудников казенных учреждений</t>
  </si>
  <si>
    <t>1.3.2 Начисление на выплаты по оплате труда сотрудников казенных учреждений</t>
  </si>
  <si>
    <t>1.3.3 Прочая закупка товаров работ и услуг, связанных с содержанием учреждений культуры</t>
  </si>
  <si>
    <t>1.3.3.1 Капитальный ремонт сельского Дома культуры с. Нестеровка, с. Духовское</t>
  </si>
  <si>
    <t>1.3.4. Уплата налогов, сборов и иных платежей</t>
  </si>
  <si>
    <t>1.4.Расходы на обеспечение деятельности (оказание услуг, выполнение работ) учреждений культуры</t>
  </si>
  <si>
    <t>1.4.1  Расходы на оплату труда сотрудников казенных учреждений</t>
  </si>
  <si>
    <t>1.4.2 Начисление на выплаты по оплате труда сотрудников казенных учреждений</t>
  </si>
  <si>
    <t>1.4.3 Прочая закупка товаров работ и услуг, связанных с содержанием учреждений культуры</t>
  </si>
  <si>
    <t>1.4.4. Уплата земельного налога, прочих налогов, сборов и иных платежей</t>
  </si>
  <si>
    <t xml:space="preserve">1.5. Сохранение объектов культурного наследия </t>
  </si>
  <si>
    <t>1.5.1. Сохранение объектов культурного наследия (ремонт памятников) МКУ «Центр ФБЭО Пограничного МО"</t>
  </si>
  <si>
    <t>1.5.2. Сохранение объектов культурного наследия (ремонт памятников) МКУ "ЦКДС Пограничного МО"</t>
  </si>
  <si>
    <t>1.5.3  Разработка проектно-сметной документации по реконструкции памятника сопки Снеговой</t>
  </si>
  <si>
    <t>1.5.4.  Проверка достоверности сметной стоимости реконструкции памятника сопки Снеговая</t>
  </si>
  <si>
    <t>1.5.5.  Работы по сохранению ОКН сопки Снеговая</t>
  </si>
  <si>
    <t>1.5.6. Сохранение объектов культурного наследия (ремонт памятников) МКУ "ЦКС Жариковского СТ"</t>
  </si>
  <si>
    <t>4.Укрепление материально-технической базы муниципальных учреждений</t>
  </si>
  <si>
    <t>4.2.  Проверка достоверности сметной стоимости капитального ремонта зданий клубов с.Барано-Оренбурское, с.Духовское,c.Софья-Алексеевка,с.Богуславка, п.Пограничный (ЦКДС); экспертиза качества ремонтных работ с.Нестеровка, с.Жариково</t>
  </si>
  <si>
    <t>4.3. Капитальный ремонт сцены РЦКД</t>
  </si>
  <si>
    <t>4.4. Капитальный ремонт клуба с.Нестеровки, с.Духовское, с.Жариково</t>
  </si>
  <si>
    <t>4.5. Ремонт лестничных маршей клуба с.Нестеровки</t>
  </si>
  <si>
    <t>4.6.Проверка достоверности сметной стоимости строительства сельского дома культуры</t>
  </si>
  <si>
    <t>4.7. Мероприятия по строительству сельского дома культуры в с.Сергеевка (строительство, авторский надзор, экспертное сопровождение)</t>
  </si>
  <si>
    <t>4.8. Подключение клуба с.Нестеровки к центральному теплоснабжению, утепление крыши клуба</t>
  </si>
  <si>
    <t>4.9. Восстановление теплоснабжения в клубе с.Духовское</t>
  </si>
  <si>
    <t>4.10. Капитальный ремонт клуба с.Барано-Оренбурское, c.Софья-Алексеевка</t>
  </si>
  <si>
    <t>4.11. Оснащение учреждений культуры материально-техническим оборудованием (мебель, оргтехника, стенические принадлежности)</t>
  </si>
  <si>
    <t>4.12. Оснащение учреждений культуры материально-техническим оборудованием (мебель, оргтехника, стенические принадлежности)</t>
  </si>
  <si>
    <t xml:space="preserve">4.13.Текущий ремонт учреждений культуры </t>
  </si>
  <si>
    <t xml:space="preserve">1.Обеспечение деятельности учреждений дополнительного образования в сфере культуры </t>
  </si>
  <si>
    <t>1.1.Расходы на обеспечение деятельности (оказание услуг, выполнение работ) учреждений дополнительного образования детей</t>
  </si>
  <si>
    <t>2.1.Проведение мероприятий по выявлению и развитию одаренных детей (курсы повышения квалификации  и аттестация преподавателей  участие в фестивалях, конкурсах)</t>
  </si>
  <si>
    <t>3.2.Субсидии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</si>
  <si>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3.1.Мероприятия по проведению капитального ремонта помещения учреждения (проверка достоверности сметной стоимости, экспертиза капительного ремонта здания)</t>
  </si>
  <si>
    <t>1.1.Расходы на обеспечение деятельности (оказание услуг, выполнение работ) учреждений библиотек</t>
  </si>
  <si>
    <t>4. Обеспечение безопасности обслуживания населения и сохранности библиотечных фондов</t>
  </si>
  <si>
    <t xml:space="preserve"> 1.Мероприятия по адаптивности приоритетных объектов социальной инфраструктуры для обеспечения доступа и получения услуг инвалидами и другими маломобильными группами неселения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</si>
  <si>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</si>
  <si>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</si>
  <si>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видеонаблюдение,обучение пожарной безопасности, приобретение огнетушителей.</t>
  </si>
  <si>
    <t>3.4.Мероприятия по проведению ремонтных работ помещения учреждения (ремонта потолка в классе)</t>
  </si>
  <si>
    <t>3.5. Мероприятия по проведению ремонтных работ (подключение детской библиотеки к централизованной канализации)</t>
  </si>
  <si>
    <t>4.3. Мероприятия по охране труда, СОУТ, профриски, установка модуля на офицальном сайте учреждения</t>
  </si>
  <si>
    <t>4.1.Мероприятия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оборудование, установка кондиционера,приобретение центробежного насоса</t>
  </si>
  <si>
    <t>5.2..Мероприятия по обеспечению безопасности в учреждении (приобретение медицинских масок, бесконтактных градусников, монтаж видеонаблюдения, монтаж наружного освещения, противопожарная обработки кровли, сценической коробки,оценка профрисков, обучение по охране труда)</t>
  </si>
  <si>
    <t>5.1.Мероприятия по обеспечению безопасности в учреждении (приобретение медицинских масок, бесконтактных градусников,монтаж видеонаблюдения, замена осветительных приборов, установка оборудования и подключение к пультовой охране, установка автоматической пожарной сигнализации,обучение пожарной безопасности,наглядные пособия по угрозе теракта,обучение по охране труда, наружное освещение, установка автономной сигнализации)</t>
  </si>
  <si>
    <t>5.3..Мероприятия по обеспечению безопасности в учреждении (приобретение медицинских масок, бесконтактных градусников,обучение пожарному минимуму,обработка деревянных конструкций, перезарядка огнетушителей, оценка профрисков)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</si>
  <si>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2020-2024 годы</t>
    </r>
    <r>
      <rPr>
        <b/>
        <sz val="10"/>
        <color rgb="FF26282F"/>
        <rFont val="Times New Roman"/>
        <family val="1"/>
        <charset val="204"/>
      </rPr>
      <t>»</t>
    </r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</si>
  <si>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2020-2024 годы», утвержденное постановлением Администрации Пограничного муниципального округа от 15.05.2019 № 394</t>
    </r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</si>
  <si>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2020-2024 годы» от ___.__________.2023  № 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</si>
</sst>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5"/>
  <sheetViews>
    <sheetView tabSelected="1" view="pageBreakPreview" topLeftCell="A307" zoomScale="80" zoomScaleNormal="100" zoomScaleSheetLayoutView="80" workbookViewId="0">
      <selection activeCell="B28" sqref="B28:B30"/>
    </sheetView>
  </sheetViews>
  <sheetFormatPr defaultColWidth="9.109375" defaultRowHeight="13.2" x14ac:dyDescent="0.25"/>
  <cols>
    <col min="1" max="1" width="39.88671875" style="1" customWidth="1"/>
    <col min="2" max="2" width="45" style="1" customWidth="1"/>
    <col min="3" max="3" width="25.33203125" style="1" customWidth="1"/>
    <col min="4" max="4" width="16.33203125" style="1" customWidth="1"/>
    <col min="5" max="5" width="13.109375" style="1" customWidth="1"/>
    <col min="6" max="7" width="11.109375" style="1" customWidth="1"/>
    <col min="8" max="8" width="10.6640625" style="1" customWidth="1"/>
    <col min="9" max="9" width="11.6640625" style="1" customWidth="1"/>
    <col min="10" max="16384" width="9.109375" style="1"/>
  </cols>
  <sheetData>
    <row r="1" spans="1:9" ht="65.25" customHeight="1" x14ac:dyDescent="0.25">
      <c r="E1" s="139" t="s">
        <v>164</v>
      </c>
      <c r="F1" s="139"/>
      <c r="G1" s="139"/>
      <c r="H1" s="139"/>
      <c r="I1" s="139"/>
    </row>
    <row r="2" spans="1:9" ht="14.25" customHeight="1" x14ac:dyDescent="0.2">
      <c r="D2" s="4"/>
      <c r="E2" s="4"/>
      <c r="F2" s="4"/>
      <c r="G2" s="4"/>
      <c r="H2" s="4"/>
      <c r="I2" s="4"/>
    </row>
    <row r="3" spans="1:9" ht="65.25" customHeight="1" x14ac:dyDescent="0.25">
      <c r="E3" s="139" t="s">
        <v>163</v>
      </c>
      <c r="F3" s="139"/>
      <c r="G3" s="139"/>
      <c r="H3" s="139"/>
      <c r="I3" s="139"/>
    </row>
    <row r="4" spans="1:9" ht="12.75" x14ac:dyDescent="0.2">
      <c r="A4" s="2"/>
    </row>
    <row r="5" spans="1:9" x14ac:dyDescent="0.25">
      <c r="A5" s="134" t="s">
        <v>0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25">
      <c r="A6" s="134" t="s">
        <v>1</v>
      </c>
      <c r="B6" s="134"/>
      <c r="C6" s="134"/>
      <c r="D6" s="134"/>
      <c r="E6" s="134"/>
      <c r="F6" s="134"/>
      <c r="G6" s="134"/>
      <c r="H6" s="134"/>
      <c r="I6" s="134"/>
    </row>
    <row r="7" spans="1:9" ht="15" customHeight="1" x14ac:dyDescent="0.25">
      <c r="A7" s="135" t="s">
        <v>162</v>
      </c>
      <c r="B7" s="135"/>
      <c r="C7" s="135"/>
      <c r="D7" s="135"/>
      <c r="E7" s="135"/>
      <c r="F7" s="135"/>
      <c r="G7" s="135"/>
      <c r="H7" s="135"/>
      <c r="I7" s="135"/>
    </row>
    <row r="8" spans="1:9" ht="12.75" x14ac:dyDescent="0.2">
      <c r="A8" s="3"/>
    </row>
    <row r="9" spans="1:9" ht="60.75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28</v>
      </c>
      <c r="F9" s="7" t="s">
        <v>29</v>
      </c>
      <c r="G9" s="7" t="s">
        <v>30</v>
      </c>
      <c r="H9" s="7" t="s">
        <v>89</v>
      </c>
      <c r="I9" s="7" t="s">
        <v>90</v>
      </c>
    </row>
    <row r="10" spans="1:9" ht="18.75" customHeight="1" x14ac:dyDescent="0.25">
      <c r="A10" s="136" t="s">
        <v>38</v>
      </c>
      <c r="B10" s="126" t="s">
        <v>54</v>
      </c>
      <c r="C10" s="9" t="s">
        <v>6</v>
      </c>
      <c r="D10" s="48">
        <f>G10+H10+I10+E10+F10</f>
        <v>266263.53376000002</v>
      </c>
      <c r="E10" s="10">
        <f t="shared" ref="E10:F10" si="0">E11+E12+E13</f>
        <v>34417.57</v>
      </c>
      <c r="F10" s="10">
        <f t="shared" si="0"/>
        <v>30590.2</v>
      </c>
      <c r="G10" s="10">
        <f>G11+G12+G13</f>
        <v>69244.266000000003</v>
      </c>
      <c r="H10" s="10">
        <f t="shared" ref="H10" si="1">H11+H12+H13</f>
        <v>105392.44576</v>
      </c>
      <c r="I10" s="10">
        <f>I11+I12+I13</f>
        <v>26619.052</v>
      </c>
    </row>
    <row r="11" spans="1:9" ht="29.25" customHeight="1" x14ac:dyDescent="0.25">
      <c r="A11" s="137"/>
      <c r="B11" s="127"/>
      <c r="C11" s="32" t="s">
        <v>36</v>
      </c>
      <c r="D11" s="6">
        <f>G11+H11+I11+E11+F11</f>
        <v>141106.80976</v>
      </c>
      <c r="E11" s="24">
        <f t="shared" ref="E11:F11" si="2">E15+E90+E114+E161</f>
        <v>26691.710000000003</v>
      </c>
      <c r="F11" s="24">
        <f t="shared" si="2"/>
        <v>28557.600000000002</v>
      </c>
      <c r="G11" s="24">
        <f>G15+G90+G114+G161</f>
        <v>31240.805</v>
      </c>
      <c r="H11" s="24">
        <f t="shared" ref="H11:I11" si="3">H15+H90+H114+H161</f>
        <v>29818.80776</v>
      </c>
      <c r="I11" s="24">
        <f t="shared" si="3"/>
        <v>24797.886999999999</v>
      </c>
    </row>
    <row r="12" spans="1:9" ht="18" customHeight="1" x14ac:dyDescent="0.25">
      <c r="A12" s="137"/>
      <c r="B12" s="127"/>
      <c r="C12" s="32" t="s">
        <v>26</v>
      </c>
      <c r="D12" s="6">
        <f>G12+H12+I12+E12+F12</f>
        <v>125156.724</v>
      </c>
      <c r="E12" s="24">
        <f>E16+E162+E91+E115</f>
        <v>7725.86</v>
      </c>
      <c r="F12" s="24">
        <f t="shared" ref="F12" si="4">F16+F162+F91+F115</f>
        <v>2032.6</v>
      </c>
      <c r="G12" s="24">
        <f>G16+G162+G91+G115</f>
        <v>38003.460999999996</v>
      </c>
      <c r="H12" s="24">
        <f t="shared" ref="H12:I12" si="5">H16+H162+H91+H115</f>
        <v>75573.638000000006</v>
      </c>
      <c r="I12" s="24">
        <f t="shared" si="5"/>
        <v>1821.165</v>
      </c>
    </row>
    <row r="13" spans="1:9" ht="18" customHeight="1" x14ac:dyDescent="0.25">
      <c r="A13" s="138"/>
      <c r="B13" s="128"/>
      <c r="C13" s="32" t="s">
        <v>23</v>
      </c>
      <c r="D13" s="6">
        <f>G13+H13+I13+E13+F13</f>
        <v>0</v>
      </c>
      <c r="E13" s="14">
        <f t="shared" ref="E13:F13" si="6">E116</f>
        <v>0</v>
      </c>
      <c r="F13" s="14">
        <f t="shared" si="6"/>
        <v>0</v>
      </c>
      <c r="G13" s="14">
        <f>G116</f>
        <v>0</v>
      </c>
      <c r="H13" s="14">
        <f t="shared" ref="H13:I13" si="7">H116</f>
        <v>0</v>
      </c>
      <c r="I13" s="14">
        <f t="shared" si="7"/>
        <v>0</v>
      </c>
    </row>
    <row r="14" spans="1:9" ht="17.25" customHeight="1" x14ac:dyDescent="0.25">
      <c r="A14" s="126" t="s">
        <v>7</v>
      </c>
      <c r="B14" s="126" t="s">
        <v>73</v>
      </c>
      <c r="C14" s="13" t="s">
        <v>6</v>
      </c>
      <c r="D14" s="6">
        <f t="shared" ref="D14:D127" si="8">G14+H14+I14+E14+F14</f>
        <v>139366.18799999999</v>
      </c>
      <c r="E14" s="16">
        <f>E15+E16</f>
        <v>27128.02</v>
      </c>
      <c r="F14" s="16">
        <f>F15+F16</f>
        <v>23401.21</v>
      </c>
      <c r="G14" s="16">
        <f t="shared" ref="G14:I14" si="9">G15+G16</f>
        <v>37256.442999999999</v>
      </c>
      <c r="H14" s="16">
        <f t="shared" si="9"/>
        <v>25182.963</v>
      </c>
      <c r="I14" s="16">
        <f t="shared" si="9"/>
        <v>26397.552</v>
      </c>
    </row>
    <row r="15" spans="1:9" ht="27.75" customHeight="1" x14ac:dyDescent="0.25">
      <c r="A15" s="127"/>
      <c r="B15" s="127"/>
      <c r="C15" s="52" t="s">
        <v>36</v>
      </c>
      <c r="D15" s="6">
        <f t="shared" si="8"/>
        <v>116709.87800000001</v>
      </c>
      <c r="E15" s="16">
        <f>E18+E68+E20+E35+E53</f>
        <v>21369.15</v>
      </c>
      <c r="F15" s="16">
        <f t="shared" ref="F15:I15" si="10">F18+F68+F20+F35+F53</f>
        <v>21368.61</v>
      </c>
      <c r="G15" s="16">
        <f t="shared" si="10"/>
        <v>24212.768</v>
      </c>
      <c r="H15" s="16">
        <f t="shared" si="10"/>
        <v>25182.963</v>
      </c>
      <c r="I15" s="16">
        <f t="shared" si="10"/>
        <v>24576.386999999999</v>
      </c>
    </row>
    <row r="16" spans="1:9" ht="16.5" customHeight="1" x14ac:dyDescent="0.25">
      <c r="A16" s="128"/>
      <c r="B16" s="128"/>
      <c r="C16" s="59" t="s">
        <v>26</v>
      </c>
      <c r="D16" s="6">
        <f t="shared" si="8"/>
        <v>22656.309999999998</v>
      </c>
      <c r="E16" s="16">
        <f>E69+E76+E88+E36+E54</f>
        <v>5758.87</v>
      </c>
      <c r="F16" s="16">
        <f>F69+F88</f>
        <v>2032.6</v>
      </c>
      <c r="G16" s="16">
        <f>G69+G88</f>
        <v>13043.674999999999</v>
      </c>
      <c r="H16" s="16">
        <f t="shared" ref="H16:I16" si="11">H69+H88</f>
        <v>0</v>
      </c>
      <c r="I16" s="16">
        <f t="shared" si="11"/>
        <v>1821.165</v>
      </c>
    </row>
    <row r="17" spans="1:9" ht="18" customHeight="1" x14ac:dyDescent="0.25">
      <c r="A17" s="121" t="s">
        <v>107</v>
      </c>
      <c r="B17" s="133" t="s">
        <v>77</v>
      </c>
      <c r="C17" s="15" t="s">
        <v>6</v>
      </c>
      <c r="D17" s="6">
        <f t="shared" si="8"/>
        <v>40448.436999999998</v>
      </c>
      <c r="E17" s="24">
        <f>E18</f>
        <v>6309.79</v>
      </c>
      <c r="F17" s="24">
        <f t="shared" ref="F17:I17" si="12">F18</f>
        <v>7234.9</v>
      </c>
      <c r="G17" s="24">
        <f t="shared" si="12"/>
        <v>8595.7469999999994</v>
      </c>
      <c r="H17" s="24">
        <f t="shared" si="12"/>
        <v>9154</v>
      </c>
      <c r="I17" s="24">
        <f t="shared" si="12"/>
        <v>9154</v>
      </c>
    </row>
    <row r="18" spans="1:9" ht="26.25" customHeight="1" x14ac:dyDescent="0.25">
      <c r="A18" s="121"/>
      <c r="B18" s="133"/>
      <c r="C18" s="52" t="s">
        <v>36</v>
      </c>
      <c r="D18" s="6">
        <f t="shared" si="8"/>
        <v>40448.436999999998</v>
      </c>
      <c r="E18" s="24">
        <v>6309.79</v>
      </c>
      <c r="F18" s="40">
        <v>7234.9</v>
      </c>
      <c r="G18" s="24">
        <f>8595.747</f>
        <v>8595.7469999999994</v>
      </c>
      <c r="H18" s="40">
        <v>9154</v>
      </c>
      <c r="I18" s="24">
        <v>9154</v>
      </c>
    </row>
    <row r="19" spans="1:9" ht="18" customHeight="1" x14ac:dyDescent="0.25">
      <c r="A19" s="129" t="s">
        <v>108</v>
      </c>
      <c r="B19" s="129" t="s">
        <v>64</v>
      </c>
      <c r="C19" s="23" t="s">
        <v>6</v>
      </c>
      <c r="D19" s="24">
        <f t="shared" si="8"/>
        <v>47005.45</v>
      </c>
      <c r="E19" s="24">
        <f>E20+E21</f>
        <v>8870.43</v>
      </c>
      <c r="F19" s="24">
        <f>F20+F21</f>
        <v>8979.56</v>
      </c>
      <c r="G19" s="24">
        <f t="shared" ref="G19:I19" si="13">G20+G21</f>
        <v>8886</v>
      </c>
      <c r="H19" s="24">
        <f t="shared" si="13"/>
        <v>10207.73</v>
      </c>
      <c r="I19" s="24">
        <f t="shared" si="13"/>
        <v>10061.73</v>
      </c>
    </row>
    <row r="20" spans="1:9" ht="26.25" customHeight="1" x14ac:dyDescent="0.25">
      <c r="A20" s="130"/>
      <c r="B20" s="130"/>
      <c r="C20" s="57" t="s">
        <v>36</v>
      </c>
      <c r="D20" s="24">
        <f t="shared" si="8"/>
        <v>47005.45</v>
      </c>
      <c r="E20" s="24">
        <f>E23+E26+E29+E32</f>
        <v>8870.43</v>
      </c>
      <c r="F20" s="24">
        <f>F23+F26+F29+F32</f>
        <v>8979.56</v>
      </c>
      <c r="G20" s="24">
        <f>G23+G26+G29+G32</f>
        <v>8886</v>
      </c>
      <c r="H20" s="24">
        <f>H23+H26+H29+H32</f>
        <v>10207.73</v>
      </c>
      <c r="I20" s="24">
        <f>I23+I26+I29+I32</f>
        <v>10061.73</v>
      </c>
    </row>
    <row r="21" spans="1:9" ht="18.75" customHeight="1" x14ac:dyDescent="0.25">
      <c r="A21" s="131"/>
      <c r="B21" s="131"/>
      <c r="C21" s="57" t="s">
        <v>24</v>
      </c>
      <c r="D21" s="24">
        <f t="shared" si="8"/>
        <v>0</v>
      </c>
      <c r="E21" s="24">
        <f>E24+E27+E30+E33</f>
        <v>0</v>
      </c>
      <c r="F21" s="24">
        <f>F24+F27+F30+F33</f>
        <v>0</v>
      </c>
      <c r="G21" s="24">
        <f t="shared" ref="G21:I21" si="14">G24+G27+G30+G33</f>
        <v>0</v>
      </c>
      <c r="H21" s="24">
        <f t="shared" si="14"/>
        <v>0</v>
      </c>
      <c r="I21" s="24">
        <f t="shared" si="14"/>
        <v>0</v>
      </c>
    </row>
    <row r="22" spans="1:9" ht="17.25" customHeight="1" x14ac:dyDescent="0.25">
      <c r="A22" s="155" t="s">
        <v>109</v>
      </c>
      <c r="B22" s="129" t="s">
        <v>64</v>
      </c>
      <c r="C22" s="23" t="s">
        <v>6</v>
      </c>
      <c r="D22" s="24">
        <f t="shared" si="8"/>
        <v>27715.772999999997</v>
      </c>
      <c r="E22" s="24">
        <f>E23+E24</f>
        <v>5216.71</v>
      </c>
      <c r="F22" s="24">
        <f t="shared" ref="F22:I22" si="15">F23+F24</f>
        <v>5362.71</v>
      </c>
      <c r="G22" s="24">
        <f t="shared" si="15"/>
        <v>5506.1710000000003</v>
      </c>
      <c r="H22" s="24">
        <f t="shared" si="15"/>
        <v>5815.0919999999996</v>
      </c>
      <c r="I22" s="24">
        <f t="shared" si="15"/>
        <v>5815.09</v>
      </c>
    </row>
    <row r="23" spans="1:9" ht="25.5" customHeight="1" x14ac:dyDescent="0.25">
      <c r="A23" s="156"/>
      <c r="B23" s="130"/>
      <c r="C23" s="57" t="s">
        <v>36</v>
      </c>
      <c r="D23" s="24">
        <f t="shared" si="8"/>
        <v>27715.772999999997</v>
      </c>
      <c r="E23" s="24">
        <v>5216.71</v>
      </c>
      <c r="F23" s="24">
        <v>5362.71</v>
      </c>
      <c r="G23" s="24">
        <v>5506.1710000000003</v>
      </c>
      <c r="H23" s="24">
        <v>5815.0919999999996</v>
      </c>
      <c r="I23" s="24">
        <v>5815.09</v>
      </c>
    </row>
    <row r="24" spans="1:9" ht="15.75" customHeight="1" x14ac:dyDescent="0.25">
      <c r="A24" s="157"/>
      <c r="B24" s="131"/>
      <c r="C24" s="57" t="s">
        <v>24</v>
      </c>
      <c r="D24" s="24">
        <f t="shared" si="8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ht="16.5" customHeight="1" x14ac:dyDescent="0.25">
      <c r="A25" s="129" t="s">
        <v>110</v>
      </c>
      <c r="B25" s="129" t="s">
        <v>64</v>
      </c>
      <c r="C25" s="23" t="s">
        <v>6</v>
      </c>
      <c r="D25" s="24">
        <f t="shared" si="8"/>
        <v>8346.8649999999998</v>
      </c>
      <c r="E25" s="24">
        <f>E26+E27</f>
        <v>1572.23</v>
      </c>
      <c r="F25" s="24">
        <f t="shared" ref="F25:I25" si="16">F26+F27</f>
        <v>1609.24</v>
      </c>
      <c r="G25" s="24">
        <f t="shared" si="16"/>
        <v>1659.117</v>
      </c>
      <c r="H25" s="24">
        <f t="shared" si="16"/>
        <v>1753.1379999999999</v>
      </c>
      <c r="I25" s="24">
        <f t="shared" si="16"/>
        <v>1753.14</v>
      </c>
    </row>
    <row r="26" spans="1:9" ht="27" customHeight="1" x14ac:dyDescent="0.25">
      <c r="A26" s="130"/>
      <c r="B26" s="130"/>
      <c r="C26" s="57" t="s">
        <v>36</v>
      </c>
      <c r="D26" s="24">
        <f t="shared" si="8"/>
        <v>8346.8649999999998</v>
      </c>
      <c r="E26" s="24">
        <v>1572.23</v>
      </c>
      <c r="F26" s="24">
        <v>1609.24</v>
      </c>
      <c r="G26" s="24">
        <v>1659.117</v>
      </c>
      <c r="H26" s="24">
        <v>1753.1379999999999</v>
      </c>
      <c r="I26" s="24">
        <v>1753.14</v>
      </c>
    </row>
    <row r="27" spans="1:9" ht="18" customHeight="1" x14ac:dyDescent="0.25">
      <c r="A27" s="131"/>
      <c r="B27" s="131"/>
      <c r="C27" s="57" t="s">
        <v>24</v>
      </c>
      <c r="D27" s="24">
        <f t="shared" si="8"/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ht="18.75" customHeight="1" x14ac:dyDescent="0.25">
      <c r="A28" s="129" t="s">
        <v>111</v>
      </c>
      <c r="B28" s="129" t="s">
        <v>64</v>
      </c>
      <c r="C28" s="23" t="s">
        <v>6</v>
      </c>
      <c r="D28" s="24">
        <f t="shared" si="8"/>
        <v>10905.812</v>
      </c>
      <c r="E28" s="24">
        <f>E29+E30</f>
        <v>2058.66</v>
      </c>
      <c r="F28" s="24">
        <f t="shared" ref="F28:I28" si="17">F29+F30</f>
        <v>1993.44</v>
      </c>
      <c r="G28" s="24">
        <f t="shared" si="17"/>
        <v>1720.712</v>
      </c>
      <c r="H28" s="24">
        <f t="shared" si="17"/>
        <v>2639.5</v>
      </c>
      <c r="I28" s="24">
        <f t="shared" si="17"/>
        <v>2493.5</v>
      </c>
    </row>
    <row r="29" spans="1:9" ht="27" customHeight="1" x14ac:dyDescent="0.25">
      <c r="A29" s="130"/>
      <c r="B29" s="130"/>
      <c r="C29" s="57" t="s">
        <v>36</v>
      </c>
      <c r="D29" s="24">
        <f t="shared" si="8"/>
        <v>10905.812</v>
      </c>
      <c r="E29" s="24">
        <v>2058.66</v>
      </c>
      <c r="F29" s="24">
        <v>1993.44</v>
      </c>
      <c r="G29" s="24">
        <v>1720.712</v>
      </c>
      <c r="H29" s="24">
        <f>2493.5+146</f>
        <v>2639.5</v>
      </c>
      <c r="I29" s="24">
        <v>2493.5</v>
      </c>
    </row>
    <row r="30" spans="1:9" ht="24" customHeight="1" x14ac:dyDescent="0.25">
      <c r="A30" s="131"/>
      <c r="B30" s="131"/>
      <c r="C30" s="57" t="s">
        <v>24</v>
      </c>
      <c r="D30" s="24">
        <f t="shared" si="8"/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15.75" customHeight="1" x14ac:dyDescent="0.25">
      <c r="A31" s="129" t="s">
        <v>112</v>
      </c>
      <c r="B31" s="129" t="s">
        <v>64</v>
      </c>
      <c r="C31" s="23" t="s">
        <v>6</v>
      </c>
      <c r="D31" s="24">
        <f t="shared" si="8"/>
        <v>37</v>
      </c>
      <c r="E31" s="24">
        <f>E32+E33</f>
        <v>22.83</v>
      </c>
      <c r="F31" s="24">
        <f t="shared" ref="F31:I31" si="18">F32+F33</f>
        <v>14.17</v>
      </c>
      <c r="G31" s="24">
        <f t="shared" si="18"/>
        <v>0</v>
      </c>
      <c r="H31" s="24">
        <f t="shared" si="18"/>
        <v>0</v>
      </c>
      <c r="I31" s="24">
        <f t="shared" si="18"/>
        <v>0</v>
      </c>
    </row>
    <row r="32" spans="1:9" ht="26.25" customHeight="1" x14ac:dyDescent="0.25">
      <c r="A32" s="130"/>
      <c r="B32" s="130"/>
      <c r="C32" s="57" t="s">
        <v>36</v>
      </c>
      <c r="D32" s="24">
        <f t="shared" si="8"/>
        <v>37</v>
      </c>
      <c r="E32" s="24">
        <v>22.83</v>
      </c>
      <c r="F32" s="24">
        <v>14.17</v>
      </c>
      <c r="G32" s="24">
        <v>0</v>
      </c>
      <c r="H32" s="24">
        <v>0</v>
      </c>
      <c r="I32" s="24">
        <v>0</v>
      </c>
    </row>
    <row r="33" spans="1:9" ht="15.75" customHeight="1" x14ac:dyDescent="0.25">
      <c r="A33" s="131"/>
      <c r="B33" s="131"/>
      <c r="C33" s="57" t="s">
        <v>24</v>
      </c>
      <c r="D33" s="24">
        <f t="shared" si="8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ht="14.25" customHeight="1" x14ac:dyDescent="0.25">
      <c r="A34" s="129" t="s">
        <v>113</v>
      </c>
      <c r="B34" s="129" t="s">
        <v>93</v>
      </c>
      <c r="C34" s="23" t="s">
        <v>6</v>
      </c>
      <c r="D34" s="24">
        <f t="shared" si="8"/>
        <v>30141.412000000004</v>
      </c>
      <c r="E34" s="24">
        <f>E35+E36</f>
        <v>10394.43</v>
      </c>
      <c r="F34" s="24">
        <f t="shared" ref="F34:I34" si="19">F35+F36</f>
        <v>4223.2800000000007</v>
      </c>
      <c r="G34" s="24">
        <f t="shared" si="19"/>
        <v>4921.2390000000005</v>
      </c>
      <c r="H34" s="24">
        <f t="shared" si="19"/>
        <v>5301.2330000000011</v>
      </c>
      <c r="I34" s="24">
        <f t="shared" si="19"/>
        <v>5301.23</v>
      </c>
    </row>
    <row r="35" spans="1:9" ht="26.25" customHeight="1" x14ac:dyDescent="0.25">
      <c r="A35" s="130"/>
      <c r="B35" s="130"/>
      <c r="C35" s="57" t="s">
        <v>36</v>
      </c>
      <c r="D35" s="24">
        <f t="shared" si="8"/>
        <v>24407.082000000002</v>
      </c>
      <c r="E35" s="24">
        <f>E38+E41+E44+E50+E47</f>
        <v>4660.1000000000004</v>
      </c>
      <c r="F35" s="24">
        <f>F38+F41+F44+F50+F47</f>
        <v>4223.2800000000007</v>
      </c>
      <c r="G35" s="24">
        <f>G38+G41+G44+G50</f>
        <v>4921.2390000000005</v>
      </c>
      <c r="H35" s="24">
        <f>H38+H41+H44+H50</f>
        <v>5301.2330000000011</v>
      </c>
      <c r="I35" s="24">
        <f>I38+I41+I44+I50</f>
        <v>5301.23</v>
      </c>
    </row>
    <row r="36" spans="1:9" ht="17.25" customHeight="1" x14ac:dyDescent="0.25">
      <c r="A36" s="131"/>
      <c r="B36" s="131"/>
      <c r="C36" s="57" t="s">
        <v>24</v>
      </c>
      <c r="D36" s="24">
        <f t="shared" si="8"/>
        <v>5734.33</v>
      </c>
      <c r="E36" s="24">
        <f>E39+E42+E45+E51+E48</f>
        <v>5734.33</v>
      </c>
      <c r="F36" s="24">
        <f>F39+F42+F45+F51</f>
        <v>0</v>
      </c>
      <c r="G36" s="24">
        <f>G39+G42+G45+G51</f>
        <v>0</v>
      </c>
      <c r="H36" s="24">
        <f>H39+H42+H45+H51+H48</f>
        <v>0</v>
      </c>
      <c r="I36" s="24">
        <f>I39+I42+I45+I51</f>
        <v>0</v>
      </c>
    </row>
    <row r="37" spans="1:9" ht="17.25" customHeight="1" x14ac:dyDescent="0.25">
      <c r="A37" s="129" t="s">
        <v>114</v>
      </c>
      <c r="B37" s="129" t="s">
        <v>93</v>
      </c>
      <c r="C37" s="23" t="s">
        <v>6</v>
      </c>
      <c r="D37" s="24">
        <f t="shared" si="8"/>
        <v>10667.553</v>
      </c>
      <c r="E37" s="24">
        <f>E38</f>
        <v>2001.47</v>
      </c>
      <c r="F37" s="24">
        <f t="shared" ref="F37:I37" si="20">F38+F39</f>
        <v>2042.25</v>
      </c>
      <c r="G37" s="24">
        <f t="shared" si="20"/>
        <v>2224.5940000000001</v>
      </c>
      <c r="H37" s="24">
        <f t="shared" si="20"/>
        <v>2199.6190000000001</v>
      </c>
      <c r="I37" s="24">
        <f t="shared" si="20"/>
        <v>2199.62</v>
      </c>
    </row>
    <row r="38" spans="1:9" ht="26.25" customHeight="1" x14ac:dyDescent="0.25">
      <c r="A38" s="130"/>
      <c r="B38" s="130"/>
      <c r="C38" s="57" t="s">
        <v>36</v>
      </c>
      <c r="D38" s="24">
        <f t="shared" si="8"/>
        <v>10667.553</v>
      </c>
      <c r="E38" s="24">
        <v>2001.47</v>
      </c>
      <c r="F38" s="24">
        <v>2042.25</v>
      </c>
      <c r="G38" s="24">
        <v>2224.5940000000001</v>
      </c>
      <c r="H38" s="24">
        <v>2199.6190000000001</v>
      </c>
      <c r="I38" s="24">
        <v>2199.62</v>
      </c>
    </row>
    <row r="39" spans="1:9" ht="16.5" customHeight="1" x14ac:dyDescent="0.25">
      <c r="A39" s="131"/>
      <c r="B39" s="131"/>
      <c r="C39" s="57" t="s">
        <v>24</v>
      </c>
      <c r="D39" s="24">
        <f t="shared" si="8"/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ht="17.25" customHeight="1" x14ac:dyDescent="0.25">
      <c r="A40" s="129" t="s">
        <v>115</v>
      </c>
      <c r="B40" s="129" t="s">
        <v>93</v>
      </c>
      <c r="C40" s="23" t="s">
        <v>6</v>
      </c>
      <c r="D40" s="24">
        <f t="shared" si="8"/>
        <v>3203.9320000000002</v>
      </c>
      <c r="E40" s="24">
        <f>E41+E42</f>
        <v>603.24</v>
      </c>
      <c r="F40" s="24">
        <f t="shared" ref="F40" si="21">F41+F42</f>
        <v>615.86</v>
      </c>
      <c r="G40" s="24">
        <f>G41+G42</f>
        <v>666.53200000000004</v>
      </c>
      <c r="H40" s="24">
        <f t="shared" ref="H40:I40" si="22">H41+H42</f>
        <v>659.15</v>
      </c>
      <c r="I40" s="24">
        <f t="shared" si="22"/>
        <v>659.15</v>
      </c>
    </row>
    <row r="41" spans="1:9" ht="26.25" customHeight="1" x14ac:dyDescent="0.25">
      <c r="A41" s="130"/>
      <c r="B41" s="130"/>
      <c r="C41" s="57" t="s">
        <v>36</v>
      </c>
      <c r="D41" s="24">
        <f t="shared" si="8"/>
        <v>3203.9320000000002</v>
      </c>
      <c r="E41" s="24">
        <v>603.24</v>
      </c>
      <c r="F41" s="24">
        <v>615.86</v>
      </c>
      <c r="G41" s="24">
        <v>666.53200000000004</v>
      </c>
      <c r="H41" s="24">
        <v>659.15</v>
      </c>
      <c r="I41" s="24">
        <v>659.15</v>
      </c>
    </row>
    <row r="42" spans="1:9" ht="16.5" customHeight="1" x14ac:dyDescent="0.25">
      <c r="A42" s="131"/>
      <c r="B42" s="131"/>
      <c r="C42" s="57" t="s">
        <v>24</v>
      </c>
      <c r="D42" s="24">
        <f t="shared" si="8"/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</row>
    <row r="43" spans="1:9" ht="16.5" customHeight="1" x14ac:dyDescent="0.25">
      <c r="A43" s="129" t="s">
        <v>116</v>
      </c>
      <c r="B43" s="129" t="s">
        <v>93</v>
      </c>
      <c r="C43" s="23" t="s">
        <v>6</v>
      </c>
      <c r="D43" s="24">
        <f t="shared" si="8"/>
        <v>10334.773000000001</v>
      </c>
      <c r="E43" s="24">
        <f>E44+E45</f>
        <v>1865.37</v>
      </c>
      <c r="F43" s="24">
        <f>F44+F45</f>
        <v>1558</v>
      </c>
      <c r="G43" s="24">
        <f>G44+G45</f>
        <v>2028.8630000000001</v>
      </c>
      <c r="H43" s="24">
        <f t="shared" ref="H43:I43" si="23">H44+H45</f>
        <v>2441.27</v>
      </c>
      <c r="I43" s="24">
        <f t="shared" si="23"/>
        <v>2441.27</v>
      </c>
    </row>
    <row r="44" spans="1:9" ht="26.25" customHeight="1" x14ac:dyDescent="0.25">
      <c r="A44" s="130"/>
      <c r="B44" s="130"/>
      <c r="C44" s="57" t="s">
        <v>36</v>
      </c>
      <c r="D44" s="24">
        <f t="shared" si="8"/>
        <v>10334.773000000001</v>
      </c>
      <c r="E44" s="24">
        <v>1865.37</v>
      </c>
      <c r="F44" s="24">
        <v>1558</v>
      </c>
      <c r="G44" s="24">
        <v>2028.8630000000001</v>
      </c>
      <c r="H44" s="24">
        <v>2441.27</v>
      </c>
      <c r="I44" s="24">
        <v>2441.27</v>
      </c>
    </row>
    <row r="45" spans="1:9" ht="18.75" customHeight="1" x14ac:dyDescent="0.25">
      <c r="A45" s="131"/>
      <c r="B45" s="131"/>
      <c r="C45" s="57" t="s">
        <v>24</v>
      </c>
      <c r="D45" s="24">
        <f t="shared" si="8"/>
        <v>0</v>
      </c>
      <c r="E45" s="24"/>
      <c r="F45" s="24">
        <v>0</v>
      </c>
      <c r="G45" s="24">
        <v>0</v>
      </c>
      <c r="H45" s="24">
        <v>0</v>
      </c>
      <c r="I45" s="24">
        <v>0</v>
      </c>
    </row>
    <row r="46" spans="1:9" ht="17.25" customHeight="1" x14ac:dyDescent="0.25">
      <c r="A46" s="129" t="s">
        <v>117</v>
      </c>
      <c r="B46" s="129" t="s">
        <v>93</v>
      </c>
      <c r="C46" s="23" t="s">
        <v>6</v>
      </c>
      <c r="D46" s="24">
        <f t="shared" si="8"/>
        <v>5911.68</v>
      </c>
      <c r="E46" s="24">
        <f>E47+E48</f>
        <v>5911.68</v>
      </c>
      <c r="F46" s="24">
        <f t="shared" ref="F46:I46" si="24">F47+F48</f>
        <v>0</v>
      </c>
      <c r="G46" s="24">
        <f t="shared" si="24"/>
        <v>0</v>
      </c>
      <c r="H46" s="24">
        <f t="shared" si="24"/>
        <v>0</v>
      </c>
      <c r="I46" s="24">
        <f t="shared" si="24"/>
        <v>0</v>
      </c>
    </row>
    <row r="47" spans="1:9" ht="26.25" customHeight="1" x14ac:dyDescent="0.25">
      <c r="A47" s="130"/>
      <c r="B47" s="130"/>
      <c r="C47" s="57" t="s">
        <v>36</v>
      </c>
      <c r="D47" s="24">
        <f t="shared" si="8"/>
        <v>177.35</v>
      </c>
      <c r="E47" s="24">
        <v>177.35</v>
      </c>
      <c r="F47" s="24">
        <v>0</v>
      </c>
      <c r="G47" s="24">
        <v>0</v>
      </c>
      <c r="H47" s="24">
        <v>0</v>
      </c>
      <c r="I47" s="24">
        <v>0</v>
      </c>
    </row>
    <row r="48" spans="1:9" ht="15.75" customHeight="1" x14ac:dyDescent="0.25">
      <c r="A48" s="131"/>
      <c r="B48" s="131"/>
      <c r="C48" s="57" t="s">
        <v>24</v>
      </c>
      <c r="D48" s="24">
        <f t="shared" si="8"/>
        <v>5734.33</v>
      </c>
      <c r="E48" s="24">
        <v>5734.33</v>
      </c>
      <c r="F48" s="24">
        <v>0</v>
      </c>
      <c r="G48" s="24">
        <v>0</v>
      </c>
      <c r="H48" s="24">
        <v>0</v>
      </c>
      <c r="I48" s="24">
        <v>0</v>
      </c>
    </row>
    <row r="49" spans="1:9" ht="18" customHeight="1" x14ac:dyDescent="0.25">
      <c r="A49" s="129" t="s">
        <v>118</v>
      </c>
      <c r="B49" s="129" t="s">
        <v>93</v>
      </c>
      <c r="C49" s="23" t="s">
        <v>6</v>
      </c>
      <c r="D49" s="24">
        <f t="shared" si="8"/>
        <v>23.473999999999997</v>
      </c>
      <c r="E49" s="24">
        <f>E50+E51</f>
        <v>12.67</v>
      </c>
      <c r="F49" s="24">
        <f t="shared" ref="F49:I49" si="25">F50+F51</f>
        <v>7.17</v>
      </c>
      <c r="G49" s="24">
        <f t="shared" si="25"/>
        <v>1.25</v>
      </c>
      <c r="H49" s="24">
        <f t="shared" si="25"/>
        <v>1.194</v>
      </c>
      <c r="I49" s="24">
        <f t="shared" si="25"/>
        <v>1.19</v>
      </c>
    </row>
    <row r="50" spans="1:9" ht="26.25" customHeight="1" x14ac:dyDescent="0.25">
      <c r="A50" s="130"/>
      <c r="B50" s="130"/>
      <c r="C50" s="57" t="s">
        <v>36</v>
      </c>
      <c r="D50" s="24">
        <f t="shared" si="8"/>
        <v>23.473999999999997</v>
      </c>
      <c r="E50" s="24">
        <v>12.67</v>
      </c>
      <c r="F50" s="24">
        <v>7.17</v>
      </c>
      <c r="G50" s="24">
        <v>1.25</v>
      </c>
      <c r="H50" s="24">
        <v>1.194</v>
      </c>
      <c r="I50" s="24">
        <v>1.19</v>
      </c>
    </row>
    <row r="51" spans="1:9" ht="15" customHeight="1" x14ac:dyDescent="0.25">
      <c r="A51" s="131"/>
      <c r="B51" s="131"/>
      <c r="C51" s="57" t="s">
        <v>24</v>
      </c>
      <c r="D51" s="24">
        <f t="shared" si="8"/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ht="17.25" customHeight="1" x14ac:dyDescent="0.25">
      <c r="A52" s="129" t="s">
        <v>119</v>
      </c>
      <c r="B52" s="129" t="s">
        <v>78</v>
      </c>
      <c r="C52" s="23" t="s">
        <v>6</v>
      </c>
      <c r="D52" s="24">
        <f t="shared" si="8"/>
        <v>626.44999999999993</v>
      </c>
      <c r="E52" s="24">
        <f>E53+E54</f>
        <v>626.44999999999993</v>
      </c>
      <c r="F52" s="24">
        <f t="shared" ref="F52:I52" si="26">F53+F54</f>
        <v>0</v>
      </c>
      <c r="G52" s="24">
        <f t="shared" si="26"/>
        <v>0</v>
      </c>
      <c r="H52" s="24">
        <f t="shared" si="26"/>
        <v>0</v>
      </c>
      <c r="I52" s="24">
        <f t="shared" si="26"/>
        <v>0</v>
      </c>
    </row>
    <row r="53" spans="1:9" ht="26.25" customHeight="1" x14ac:dyDescent="0.25">
      <c r="A53" s="130"/>
      <c r="B53" s="130"/>
      <c r="C53" s="57" t="s">
        <v>36</v>
      </c>
      <c r="D53" s="24">
        <f t="shared" si="8"/>
        <v>626.44999999999993</v>
      </c>
      <c r="E53" s="24">
        <f>E56+E59+E62+E65</f>
        <v>626.44999999999993</v>
      </c>
      <c r="F53" s="24">
        <f>F56+F59+F62+F65</f>
        <v>0</v>
      </c>
      <c r="G53" s="24">
        <f>G56+G59+G62+G65</f>
        <v>0</v>
      </c>
      <c r="H53" s="24">
        <f>H56+H59+H62+H65</f>
        <v>0</v>
      </c>
      <c r="I53" s="24">
        <f>I56+I59+I62+I65</f>
        <v>0</v>
      </c>
    </row>
    <row r="54" spans="1:9" ht="15.75" customHeight="1" x14ac:dyDescent="0.25">
      <c r="A54" s="131"/>
      <c r="B54" s="131"/>
      <c r="C54" s="57" t="s">
        <v>24</v>
      </c>
      <c r="D54" s="24">
        <f t="shared" si="8"/>
        <v>0</v>
      </c>
      <c r="E54" s="24">
        <f>E57+E60+E63+E66</f>
        <v>0</v>
      </c>
      <c r="F54" s="24">
        <f t="shared" ref="F54:I54" si="27">F57+F60+F63+F66</f>
        <v>0</v>
      </c>
      <c r="G54" s="24">
        <f t="shared" si="27"/>
        <v>0</v>
      </c>
      <c r="H54" s="24">
        <f t="shared" si="27"/>
        <v>0</v>
      </c>
      <c r="I54" s="24">
        <f t="shared" si="27"/>
        <v>0</v>
      </c>
    </row>
    <row r="55" spans="1:9" ht="18" customHeight="1" x14ac:dyDescent="0.25">
      <c r="A55" s="129" t="s">
        <v>120</v>
      </c>
      <c r="B55" s="129" t="s">
        <v>79</v>
      </c>
      <c r="C55" s="23" t="s">
        <v>6</v>
      </c>
      <c r="D55" s="24">
        <f t="shared" si="8"/>
        <v>347.33</v>
      </c>
      <c r="E55" s="24">
        <f>E56+E57</f>
        <v>347.33</v>
      </c>
      <c r="F55" s="24">
        <f t="shared" ref="F55:I55" si="28">F56+F57</f>
        <v>0</v>
      </c>
      <c r="G55" s="24">
        <f t="shared" si="28"/>
        <v>0</v>
      </c>
      <c r="H55" s="24">
        <f t="shared" si="28"/>
        <v>0</v>
      </c>
      <c r="I55" s="24">
        <f t="shared" si="28"/>
        <v>0</v>
      </c>
    </row>
    <row r="56" spans="1:9" ht="26.25" customHeight="1" x14ac:dyDescent="0.25">
      <c r="A56" s="130"/>
      <c r="B56" s="130"/>
      <c r="C56" s="57" t="s">
        <v>36</v>
      </c>
      <c r="D56" s="24">
        <f t="shared" si="8"/>
        <v>347.33</v>
      </c>
      <c r="E56" s="24">
        <v>347.33</v>
      </c>
      <c r="F56" s="24">
        <v>0</v>
      </c>
      <c r="G56" s="24">
        <v>0</v>
      </c>
      <c r="H56" s="24">
        <v>0</v>
      </c>
      <c r="I56" s="24">
        <v>0</v>
      </c>
    </row>
    <row r="57" spans="1:9" ht="18" customHeight="1" x14ac:dyDescent="0.25">
      <c r="A57" s="131"/>
      <c r="B57" s="131"/>
      <c r="C57" s="57" t="s">
        <v>24</v>
      </c>
      <c r="D57" s="24">
        <f t="shared" si="8"/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ht="19.5" customHeight="1" x14ac:dyDescent="0.25">
      <c r="A58" s="129" t="s">
        <v>121</v>
      </c>
      <c r="B58" s="129" t="s">
        <v>78</v>
      </c>
      <c r="C58" s="23" t="s">
        <v>6</v>
      </c>
      <c r="D58" s="24">
        <f t="shared" si="8"/>
        <v>104.89</v>
      </c>
      <c r="E58" s="24">
        <f>E59+E60</f>
        <v>104.89</v>
      </c>
      <c r="F58" s="24">
        <f t="shared" ref="F58:I58" si="29">F59+F60</f>
        <v>0</v>
      </c>
      <c r="G58" s="24">
        <f t="shared" si="29"/>
        <v>0</v>
      </c>
      <c r="H58" s="24">
        <f t="shared" si="29"/>
        <v>0</v>
      </c>
      <c r="I58" s="24">
        <f t="shared" si="29"/>
        <v>0</v>
      </c>
    </row>
    <row r="59" spans="1:9" ht="26.25" customHeight="1" x14ac:dyDescent="0.25">
      <c r="A59" s="130"/>
      <c r="B59" s="130"/>
      <c r="C59" s="57" t="s">
        <v>36</v>
      </c>
      <c r="D59" s="24">
        <f t="shared" si="8"/>
        <v>104.89</v>
      </c>
      <c r="E59" s="24">
        <v>104.89</v>
      </c>
      <c r="F59" s="24">
        <v>0</v>
      </c>
      <c r="G59" s="24">
        <v>0</v>
      </c>
      <c r="H59" s="24">
        <v>0</v>
      </c>
      <c r="I59" s="24">
        <v>0</v>
      </c>
    </row>
    <row r="60" spans="1:9" ht="16.5" customHeight="1" x14ac:dyDescent="0.25">
      <c r="A60" s="131"/>
      <c r="B60" s="131"/>
      <c r="C60" s="57" t="s">
        <v>24</v>
      </c>
      <c r="D60" s="24">
        <f t="shared" si="8"/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ht="18.75" customHeight="1" x14ac:dyDescent="0.25">
      <c r="A61" s="129" t="s">
        <v>122</v>
      </c>
      <c r="B61" s="129" t="s">
        <v>78</v>
      </c>
      <c r="C61" s="23" t="s">
        <v>6</v>
      </c>
      <c r="D61" s="24">
        <f t="shared" si="8"/>
        <v>168.37</v>
      </c>
      <c r="E61" s="24">
        <f>E62+E63</f>
        <v>168.37</v>
      </c>
      <c r="F61" s="24">
        <f t="shared" ref="F61:I61" si="30">F62+F63</f>
        <v>0</v>
      </c>
      <c r="G61" s="24">
        <f t="shared" si="30"/>
        <v>0</v>
      </c>
      <c r="H61" s="24">
        <f t="shared" si="30"/>
        <v>0</v>
      </c>
      <c r="I61" s="24">
        <f t="shared" si="30"/>
        <v>0</v>
      </c>
    </row>
    <row r="62" spans="1:9" ht="26.25" customHeight="1" x14ac:dyDescent="0.25">
      <c r="A62" s="130"/>
      <c r="B62" s="130"/>
      <c r="C62" s="57" t="s">
        <v>36</v>
      </c>
      <c r="D62" s="24">
        <f t="shared" si="8"/>
        <v>168.37</v>
      </c>
      <c r="E62" s="24">
        <v>168.37</v>
      </c>
      <c r="F62" s="24">
        <v>0</v>
      </c>
      <c r="G62" s="24">
        <v>0</v>
      </c>
      <c r="H62" s="24">
        <v>0</v>
      </c>
      <c r="I62" s="24">
        <v>0</v>
      </c>
    </row>
    <row r="63" spans="1:9" ht="18" customHeight="1" x14ac:dyDescent="0.25">
      <c r="A63" s="131"/>
      <c r="B63" s="131"/>
      <c r="C63" s="57" t="s">
        <v>24</v>
      </c>
      <c r="D63" s="24">
        <f t="shared" si="8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</row>
    <row r="64" spans="1:9" ht="15" customHeight="1" x14ac:dyDescent="0.25">
      <c r="A64" s="129" t="s">
        <v>123</v>
      </c>
      <c r="B64" s="129" t="s">
        <v>78</v>
      </c>
      <c r="C64" s="23" t="s">
        <v>6</v>
      </c>
      <c r="D64" s="24">
        <f t="shared" si="8"/>
        <v>5.86</v>
      </c>
      <c r="E64" s="24">
        <f>E65+E66</f>
        <v>5.86</v>
      </c>
      <c r="F64" s="24">
        <f t="shared" ref="F64:I64" si="31">F65+F66</f>
        <v>0</v>
      </c>
      <c r="G64" s="24">
        <f t="shared" si="31"/>
        <v>0</v>
      </c>
      <c r="H64" s="24">
        <f t="shared" si="31"/>
        <v>0</v>
      </c>
      <c r="I64" s="24">
        <f t="shared" si="31"/>
        <v>0</v>
      </c>
    </row>
    <row r="65" spans="1:9" ht="26.25" customHeight="1" x14ac:dyDescent="0.25">
      <c r="A65" s="130"/>
      <c r="B65" s="130"/>
      <c r="C65" s="57" t="s">
        <v>36</v>
      </c>
      <c r="D65" s="24">
        <f t="shared" si="8"/>
        <v>5.86</v>
      </c>
      <c r="E65" s="24">
        <v>5.86</v>
      </c>
      <c r="F65" s="24">
        <v>0</v>
      </c>
      <c r="G65" s="24">
        <v>0</v>
      </c>
      <c r="H65" s="24">
        <v>0</v>
      </c>
      <c r="I65" s="24">
        <v>0</v>
      </c>
    </row>
    <row r="66" spans="1:9" ht="17.25" customHeight="1" x14ac:dyDescent="0.25">
      <c r="A66" s="131"/>
      <c r="B66" s="131"/>
      <c r="C66" s="57" t="s">
        <v>24</v>
      </c>
      <c r="D66" s="24">
        <f t="shared" si="8"/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ht="19.5" customHeight="1" x14ac:dyDescent="0.25">
      <c r="A67" s="126" t="s">
        <v>124</v>
      </c>
      <c r="B67" s="126" t="s">
        <v>97</v>
      </c>
      <c r="C67" s="68" t="s">
        <v>6</v>
      </c>
      <c r="D67" s="6">
        <f t="shared" si="8"/>
        <v>21144.438999999998</v>
      </c>
      <c r="E67" s="24">
        <f>E68+E69</f>
        <v>926.91999999999985</v>
      </c>
      <c r="F67" s="24">
        <f>F68+F69</f>
        <v>2963.4700000000003</v>
      </c>
      <c r="G67" s="24">
        <f>G68+G69</f>
        <v>14853.456999999999</v>
      </c>
      <c r="H67" s="24">
        <f t="shared" ref="H67:I67" si="32">H68+H69</f>
        <v>520</v>
      </c>
      <c r="I67" s="24">
        <f t="shared" si="32"/>
        <v>1880.5919999999999</v>
      </c>
    </row>
    <row r="68" spans="1:9" ht="29.25" customHeight="1" x14ac:dyDescent="0.25">
      <c r="A68" s="127"/>
      <c r="B68" s="127"/>
      <c r="C68" s="70" t="s">
        <v>36</v>
      </c>
      <c r="D68" s="6">
        <f t="shared" si="8"/>
        <v>4222.4589999999998</v>
      </c>
      <c r="E68" s="24">
        <f>E75+E87+E71+E72</f>
        <v>902.37999999999988</v>
      </c>
      <c r="F68" s="24">
        <f>F75+F87+F71+F72+F78+F81</f>
        <v>930.87000000000012</v>
      </c>
      <c r="G68" s="24">
        <f>G75+G87+G71+G72+G78+G81+G84</f>
        <v>1809.7819999999999</v>
      </c>
      <c r="H68" s="24">
        <f t="shared" ref="H68:I68" si="33">H75+H87+H71+H72+H78+H81+H84</f>
        <v>520</v>
      </c>
      <c r="I68" s="24">
        <f t="shared" si="33"/>
        <v>59.427</v>
      </c>
    </row>
    <row r="69" spans="1:9" ht="17.25" customHeight="1" x14ac:dyDescent="0.25">
      <c r="A69" s="128"/>
      <c r="B69" s="128"/>
      <c r="C69" s="70" t="s">
        <v>26</v>
      </c>
      <c r="D69" s="6">
        <f t="shared" si="8"/>
        <v>16921.98</v>
      </c>
      <c r="E69" s="24">
        <f>E73</f>
        <v>24.54</v>
      </c>
      <c r="F69" s="24">
        <f>F73+F79</f>
        <v>2032.6</v>
      </c>
      <c r="G69" s="24">
        <f>G73+G79+G85</f>
        <v>13043.674999999999</v>
      </c>
      <c r="H69" s="24">
        <f t="shared" ref="H69" si="34">H73+H79+H85</f>
        <v>0</v>
      </c>
      <c r="I69" s="24">
        <f>I73+I79+I85</f>
        <v>1821.165</v>
      </c>
    </row>
    <row r="70" spans="1:9" ht="17.25" customHeight="1" x14ac:dyDescent="0.25">
      <c r="A70" s="126" t="s">
        <v>125</v>
      </c>
      <c r="B70" s="126" t="s">
        <v>53</v>
      </c>
      <c r="C70" s="68" t="s">
        <v>6</v>
      </c>
      <c r="D70" s="6">
        <f t="shared" si="8"/>
        <v>340.964</v>
      </c>
      <c r="E70" s="24">
        <f>E71+E73+E72</f>
        <v>172.82</v>
      </c>
      <c r="F70" s="24">
        <f t="shared" ref="F70:I70" si="35">F71</f>
        <v>128.18</v>
      </c>
      <c r="G70" s="24">
        <f t="shared" si="35"/>
        <v>39.963999999999999</v>
      </c>
      <c r="H70" s="24">
        <f t="shared" si="35"/>
        <v>0</v>
      </c>
      <c r="I70" s="24">
        <f t="shared" si="35"/>
        <v>0</v>
      </c>
    </row>
    <row r="71" spans="1:9" ht="29.25" customHeight="1" x14ac:dyDescent="0.25">
      <c r="A71" s="127"/>
      <c r="B71" s="127"/>
      <c r="C71" s="70" t="s">
        <v>36</v>
      </c>
      <c r="D71" s="6">
        <f t="shared" si="8"/>
        <v>315.66399999999999</v>
      </c>
      <c r="E71" s="24">
        <v>147.52000000000001</v>
      </c>
      <c r="F71" s="24">
        <v>128.18</v>
      </c>
      <c r="G71" s="24">
        <v>39.963999999999999</v>
      </c>
      <c r="H71" s="24">
        <v>0</v>
      </c>
      <c r="I71" s="24">
        <v>0</v>
      </c>
    </row>
    <row r="72" spans="1:9" ht="42.75" customHeight="1" x14ac:dyDescent="0.25">
      <c r="A72" s="127"/>
      <c r="B72" s="127"/>
      <c r="C72" s="70" t="s">
        <v>49</v>
      </c>
      <c r="D72" s="6">
        <f t="shared" si="8"/>
        <v>0.76</v>
      </c>
      <c r="E72" s="24">
        <v>0.76</v>
      </c>
      <c r="F72" s="24">
        <v>0</v>
      </c>
      <c r="G72" s="6">
        <v>0</v>
      </c>
      <c r="H72" s="24">
        <v>0</v>
      </c>
      <c r="I72" s="6">
        <v>0</v>
      </c>
    </row>
    <row r="73" spans="1:9" ht="21.75" customHeight="1" x14ac:dyDescent="0.25">
      <c r="A73" s="128"/>
      <c r="B73" s="128"/>
      <c r="C73" s="70" t="s">
        <v>26</v>
      </c>
      <c r="D73" s="6">
        <f t="shared" si="8"/>
        <v>24.54</v>
      </c>
      <c r="E73" s="24">
        <v>24.54</v>
      </c>
      <c r="F73" s="24">
        <v>0</v>
      </c>
      <c r="G73" s="6">
        <v>0</v>
      </c>
      <c r="H73" s="24">
        <v>0</v>
      </c>
      <c r="I73" s="6">
        <v>0</v>
      </c>
    </row>
    <row r="74" spans="1:9" ht="18.75" customHeight="1" x14ac:dyDescent="0.25">
      <c r="A74" s="126" t="s">
        <v>126</v>
      </c>
      <c r="B74" s="126" t="s">
        <v>68</v>
      </c>
      <c r="C74" s="68" t="s">
        <v>6</v>
      </c>
      <c r="D74" s="6">
        <f t="shared" si="8"/>
        <v>1322.5120000000002</v>
      </c>
      <c r="E74" s="24">
        <f>E75+E76</f>
        <v>460.7</v>
      </c>
      <c r="F74" s="24">
        <f>F75+F76</f>
        <v>469.61</v>
      </c>
      <c r="G74" s="24">
        <f t="shared" ref="G74:I74" si="36">G75</f>
        <v>392.202</v>
      </c>
      <c r="H74" s="24">
        <f>H75+H76</f>
        <v>0</v>
      </c>
      <c r="I74" s="24">
        <f t="shared" si="36"/>
        <v>0</v>
      </c>
    </row>
    <row r="75" spans="1:9" ht="28.5" customHeight="1" x14ac:dyDescent="0.25">
      <c r="A75" s="127"/>
      <c r="B75" s="127"/>
      <c r="C75" s="70" t="s">
        <v>36</v>
      </c>
      <c r="D75" s="6">
        <f t="shared" si="8"/>
        <v>1322.5120000000002</v>
      </c>
      <c r="E75" s="24">
        <v>460.7</v>
      </c>
      <c r="F75" s="24">
        <v>469.61</v>
      </c>
      <c r="G75" s="24">
        <v>392.202</v>
      </c>
      <c r="H75" s="24">
        <v>0</v>
      </c>
      <c r="I75" s="24">
        <v>0</v>
      </c>
    </row>
    <row r="76" spans="1:9" ht="18" customHeight="1" x14ac:dyDescent="0.25">
      <c r="A76" s="128"/>
      <c r="B76" s="128"/>
      <c r="C76" s="70" t="s">
        <v>26</v>
      </c>
      <c r="D76" s="6">
        <f t="shared" si="8"/>
        <v>0</v>
      </c>
      <c r="E76" s="14">
        <f>E79+E82</f>
        <v>0</v>
      </c>
      <c r="F76" s="24">
        <v>0</v>
      </c>
      <c r="G76" s="6">
        <v>0</v>
      </c>
      <c r="H76" s="24">
        <v>0</v>
      </c>
      <c r="I76" s="6">
        <v>0</v>
      </c>
    </row>
    <row r="77" spans="1:9" ht="16.5" customHeight="1" x14ac:dyDescent="0.25">
      <c r="A77" s="129" t="s">
        <v>127</v>
      </c>
      <c r="B77" s="129" t="s">
        <v>64</v>
      </c>
      <c r="C77" s="23" t="s">
        <v>6</v>
      </c>
      <c r="D77" s="6">
        <f t="shared" si="8"/>
        <v>2095.46</v>
      </c>
      <c r="E77" s="24">
        <f>E78+E79</f>
        <v>0</v>
      </c>
      <c r="F77" s="24">
        <f>F78+F79</f>
        <v>2095.46</v>
      </c>
      <c r="G77" s="24">
        <f t="shared" ref="G77:I77" si="37">G78+G79</f>
        <v>0</v>
      </c>
      <c r="H77" s="24">
        <f>H78+H79</f>
        <v>0</v>
      </c>
      <c r="I77" s="24">
        <f t="shared" si="37"/>
        <v>0</v>
      </c>
    </row>
    <row r="78" spans="1:9" ht="27.75" customHeight="1" x14ac:dyDescent="0.25">
      <c r="A78" s="130"/>
      <c r="B78" s="130"/>
      <c r="C78" s="57" t="s">
        <v>49</v>
      </c>
      <c r="D78" s="6">
        <f t="shared" si="8"/>
        <v>62.86</v>
      </c>
      <c r="E78" s="24">
        <v>0</v>
      </c>
      <c r="F78" s="24">
        <v>62.86</v>
      </c>
      <c r="G78" s="24">
        <v>0</v>
      </c>
      <c r="H78" s="24">
        <v>0</v>
      </c>
      <c r="I78" s="24">
        <v>0</v>
      </c>
    </row>
    <row r="79" spans="1:9" ht="15" customHeight="1" x14ac:dyDescent="0.25">
      <c r="A79" s="131"/>
      <c r="B79" s="131"/>
      <c r="C79" s="57" t="s">
        <v>24</v>
      </c>
      <c r="D79" s="6">
        <f t="shared" si="8"/>
        <v>2032.6</v>
      </c>
      <c r="E79" s="24">
        <v>0</v>
      </c>
      <c r="F79" s="24">
        <v>2032.6</v>
      </c>
      <c r="G79" s="24">
        <v>0</v>
      </c>
      <c r="H79" s="24">
        <v>0</v>
      </c>
      <c r="I79" s="24">
        <v>0</v>
      </c>
    </row>
    <row r="80" spans="1:9" ht="18" customHeight="1" x14ac:dyDescent="0.25">
      <c r="A80" s="129" t="s">
        <v>128</v>
      </c>
      <c r="B80" s="129" t="s">
        <v>64</v>
      </c>
      <c r="C80" s="23" t="s">
        <v>6</v>
      </c>
      <c r="D80" s="6">
        <f t="shared" si="8"/>
        <v>91.34</v>
      </c>
      <c r="E80" s="24">
        <f>E81+E82</f>
        <v>0</v>
      </c>
      <c r="F80" s="24">
        <f t="shared" ref="F80:G80" si="38">F81+F82</f>
        <v>91.34</v>
      </c>
      <c r="G80" s="24">
        <f t="shared" si="38"/>
        <v>0</v>
      </c>
      <c r="H80" s="24">
        <f t="shared" ref="H80:I80" si="39">H81+H82</f>
        <v>0</v>
      </c>
      <c r="I80" s="24">
        <f t="shared" si="39"/>
        <v>0</v>
      </c>
    </row>
    <row r="81" spans="1:9" ht="29.25" customHeight="1" x14ac:dyDescent="0.25">
      <c r="A81" s="130"/>
      <c r="B81" s="130"/>
      <c r="C81" s="57" t="s">
        <v>36</v>
      </c>
      <c r="D81" s="6">
        <f t="shared" si="8"/>
        <v>91.34</v>
      </c>
      <c r="E81" s="24">
        <v>0</v>
      </c>
      <c r="F81" s="24">
        <v>91.34</v>
      </c>
      <c r="G81" s="24">
        <v>0</v>
      </c>
      <c r="H81" s="24">
        <v>0</v>
      </c>
      <c r="I81" s="24">
        <v>0</v>
      </c>
    </row>
    <row r="82" spans="1:9" ht="18.75" customHeight="1" x14ac:dyDescent="0.25">
      <c r="A82" s="131"/>
      <c r="B82" s="131"/>
      <c r="C82" s="57" t="s">
        <v>24</v>
      </c>
      <c r="D82" s="6">
        <f t="shared" si="8"/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</row>
    <row r="83" spans="1:9" ht="18.75" customHeight="1" x14ac:dyDescent="0.25">
      <c r="A83" s="129" t="s">
        <v>129</v>
      </c>
      <c r="B83" s="129" t="s">
        <v>86</v>
      </c>
      <c r="C83" s="23" t="s">
        <v>6</v>
      </c>
      <c r="D83" s="6">
        <f t="shared" si="8"/>
        <v>16006.588</v>
      </c>
      <c r="E83" s="24">
        <f>E84+E85</f>
        <v>0</v>
      </c>
      <c r="F83" s="24">
        <f t="shared" ref="F83:I83" si="40">F84+F85</f>
        <v>0</v>
      </c>
      <c r="G83" s="24">
        <f t="shared" si="40"/>
        <v>14125.995999999999</v>
      </c>
      <c r="H83" s="24">
        <f t="shared" si="40"/>
        <v>0</v>
      </c>
      <c r="I83" s="24">
        <f t="shared" si="40"/>
        <v>1880.5919999999999</v>
      </c>
    </row>
    <row r="84" spans="1:9" ht="41.25" customHeight="1" x14ac:dyDescent="0.25">
      <c r="A84" s="130"/>
      <c r="B84" s="130"/>
      <c r="C84" s="57" t="s">
        <v>49</v>
      </c>
      <c r="D84" s="6">
        <f t="shared" si="8"/>
        <v>1141.7479999999998</v>
      </c>
      <c r="E84" s="24">
        <v>0</v>
      </c>
      <c r="F84" s="24">
        <v>0</v>
      </c>
      <c r="G84" s="24">
        <v>1082.3209999999999</v>
      </c>
      <c r="H84" s="24">
        <v>0</v>
      </c>
      <c r="I84" s="24">
        <v>59.427</v>
      </c>
    </row>
    <row r="85" spans="1:9" ht="19.5" customHeight="1" x14ac:dyDescent="0.25">
      <c r="A85" s="131"/>
      <c r="B85" s="131"/>
      <c r="C85" s="57" t="s">
        <v>24</v>
      </c>
      <c r="D85" s="6">
        <f t="shared" si="8"/>
        <v>14864.84</v>
      </c>
      <c r="E85" s="24">
        <v>0</v>
      </c>
      <c r="F85" s="24">
        <v>0</v>
      </c>
      <c r="G85" s="24">
        <v>13043.674999999999</v>
      </c>
      <c r="H85" s="24">
        <v>0</v>
      </c>
      <c r="I85" s="24">
        <v>1821.165</v>
      </c>
    </row>
    <row r="86" spans="1:9" ht="18" customHeight="1" x14ac:dyDescent="0.25">
      <c r="A86" s="126" t="s">
        <v>130</v>
      </c>
      <c r="B86" s="126" t="s">
        <v>93</v>
      </c>
      <c r="C86" s="15" t="s">
        <v>6</v>
      </c>
      <c r="D86" s="6">
        <f t="shared" si="8"/>
        <v>1287.5750000000003</v>
      </c>
      <c r="E86" s="24">
        <f>E87+E88</f>
        <v>293.39999999999998</v>
      </c>
      <c r="F86" s="24">
        <f t="shared" ref="F86:H86" si="41">F87</f>
        <v>178.88</v>
      </c>
      <c r="G86" s="24">
        <f t="shared" ref="G86:I86" si="42">G87</f>
        <v>295.29500000000002</v>
      </c>
      <c r="H86" s="24">
        <f t="shared" si="41"/>
        <v>520</v>
      </c>
      <c r="I86" s="24">
        <f t="shared" si="42"/>
        <v>0</v>
      </c>
    </row>
    <row r="87" spans="1:9" ht="30" customHeight="1" x14ac:dyDescent="0.25">
      <c r="A87" s="127"/>
      <c r="B87" s="127"/>
      <c r="C87" s="52" t="s">
        <v>36</v>
      </c>
      <c r="D87" s="6">
        <f t="shared" si="8"/>
        <v>1287.5750000000003</v>
      </c>
      <c r="E87" s="24">
        <v>293.39999999999998</v>
      </c>
      <c r="F87" s="24">
        <v>178.88</v>
      </c>
      <c r="G87" s="24">
        <v>295.29500000000002</v>
      </c>
      <c r="H87" s="24">
        <v>520</v>
      </c>
      <c r="I87" s="24">
        <v>0</v>
      </c>
    </row>
    <row r="88" spans="1:9" ht="15" customHeight="1" x14ac:dyDescent="0.25">
      <c r="A88" s="128"/>
      <c r="B88" s="128"/>
      <c r="C88" s="59" t="s">
        <v>26</v>
      </c>
      <c r="D88" s="6">
        <f t="shared" si="8"/>
        <v>0</v>
      </c>
      <c r="E88" s="24"/>
      <c r="F88" s="24">
        <v>0</v>
      </c>
      <c r="G88" s="6">
        <v>0</v>
      </c>
      <c r="H88" s="24">
        <v>0</v>
      </c>
      <c r="I88" s="6">
        <v>0</v>
      </c>
    </row>
    <row r="89" spans="1:9" ht="16.5" customHeight="1" x14ac:dyDescent="0.25">
      <c r="A89" s="121" t="s">
        <v>61</v>
      </c>
      <c r="B89" s="121" t="s">
        <v>73</v>
      </c>
      <c r="C89" s="13" t="s">
        <v>6</v>
      </c>
      <c r="D89" s="6">
        <f t="shared" si="8"/>
        <v>10886.917000000001</v>
      </c>
      <c r="E89" s="16">
        <f>E91+E90</f>
        <v>1740.31</v>
      </c>
      <c r="F89" s="16">
        <f>F91+F90</f>
        <v>3214.52</v>
      </c>
      <c r="G89" s="16">
        <f>G91+G90</f>
        <v>3828.7870000000003</v>
      </c>
      <c r="H89" s="16">
        <f t="shared" ref="H89:I89" si="43">H91+H90</f>
        <v>1881.8</v>
      </c>
      <c r="I89" s="16">
        <f t="shared" si="43"/>
        <v>221.5</v>
      </c>
    </row>
    <row r="90" spans="1:9" ht="27" customHeight="1" x14ac:dyDescent="0.25">
      <c r="A90" s="121"/>
      <c r="B90" s="121"/>
      <c r="C90" s="70" t="s">
        <v>36</v>
      </c>
      <c r="D90" s="6">
        <f t="shared" si="8"/>
        <v>10886.917000000001</v>
      </c>
      <c r="E90" s="16">
        <f>E93+E96+E99+E102+E94+E105+E108+E111</f>
        <v>1740.31</v>
      </c>
      <c r="F90" s="16">
        <f t="shared" ref="F90:I90" si="44">F93+F96+F99+F102+F94+F105+F108+F111</f>
        <v>3214.52</v>
      </c>
      <c r="G90" s="16">
        <f t="shared" si="44"/>
        <v>3828.7870000000003</v>
      </c>
      <c r="H90" s="16">
        <f t="shared" si="44"/>
        <v>1881.8</v>
      </c>
      <c r="I90" s="16">
        <f t="shared" si="44"/>
        <v>221.5</v>
      </c>
    </row>
    <row r="91" spans="1:9" ht="17.25" customHeight="1" x14ac:dyDescent="0.25">
      <c r="A91" s="121"/>
      <c r="B91" s="121"/>
      <c r="C91" s="57" t="s">
        <v>26</v>
      </c>
      <c r="D91" s="6">
        <f t="shared" si="8"/>
        <v>0</v>
      </c>
      <c r="E91" s="16">
        <f>E97+E100+E103+E106+E112+E109</f>
        <v>0</v>
      </c>
      <c r="F91" s="16">
        <f t="shared" ref="F91:I91" si="45">F97+F100+F103+F106+F112+F109</f>
        <v>0</v>
      </c>
      <c r="G91" s="16">
        <f t="shared" si="45"/>
        <v>0</v>
      </c>
      <c r="H91" s="16">
        <f t="shared" si="45"/>
        <v>0</v>
      </c>
      <c r="I91" s="16">
        <f t="shared" si="45"/>
        <v>0</v>
      </c>
    </row>
    <row r="92" spans="1:9" ht="16.5" customHeight="1" x14ac:dyDescent="0.25">
      <c r="A92" s="126" t="s">
        <v>31</v>
      </c>
      <c r="B92" s="126" t="s">
        <v>73</v>
      </c>
      <c r="C92" s="15" t="s">
        <v>6</v>
      </c>
      <c r="D92" s="6">
        <f t="shared" si="8"/>
        <v>8615.4069999999992</v>
      </c>
      <c r="E92" s="24">
        <f>E93+E94</f>
        <v>1262.05</v>
      </c>
      <c r="F92" s="24">
        <f>F93+F94</f>
        <v>2363.33</v>
      </c>
      <c r="G92" s="24">
        <f>G93+G94</f>
        <v>3518.527</v>
      </c>
      <c r="H92" s="24">
        <f t="shared" ref="H92:I92" si="46">H93+H94</f>
        <v>1331.5</v>
      </c>
      <c r="I92" s="24">
        <f t="shared" si="46"/>
        <v>140</v>
      </c>
    </row>
    <row r="93" spans="1:9" ht="42.75" customHeight="1" x14ac:dyDescent="0.25">
      <c r="A93" s="127"/>
      <c r="B93" s="127"/>
      <c r="C93" s="52" t="s">
        <v>49</v>
      </c>
      <c r="D93" s="6">
        <f t="shared" si="8"/>
        <v>60.83</v>
      </c>
      <c r="E93" s="24">
        <v>60.83</v>
      </c>
      <c r="F93" s="24">
        <v>0</v>
      </c>
      <c r="G93" s="24">
        <v>0</v>
      </c>
      <c r="H93" s="24">
        <v>0</v>
      </c>
      <c r="I93" s="24">
        <v>0</v>
      </c>
    </row>
    <row r="94" spans="1:9" ht="27" customHeight="1" x14ac:dyDescent="0.25">
      <c r="A94" s="128"/>
      <c r="B94" s="128"/>
      <c r="C94" s="71" t="s">
        <v>51</v>
      </c>
      <c r="D94" s="6">
        <f t="shared" si="8"/>
        <v>8554.5770000000011</v>
      </c>
      <c r="E94" s="24">
        <v>1201.22</v>
      </c>
      <c r="F94" s="24">
        <v>2363.33</v>
      </c>
      <c r="G94" s="24">
        <v>3518.527</v>
      </c>
      <c r="H94" s="24">
        <f>140+1191.5</f>
        <v>1331.5</v>
      </c>
      <c r="I94" s="24">
        <v>140</v>
      </c>
    </row>
    <row r="95" spans="1:9" ht="18" customHeight="1" x14ac:dyDescent="0.25">
      <c r="A95" s="126" t="s">
        <v>32</v>
      </c>
      <c r="B95" s="126" t="s">
        <v>64</v>
      </c>
      <c r="C95" s="31" t="s">
        <v>6</v>
      </c>
      <c r="D95" s="6">
        <f t="shared" si="8"/>
        <v>1032.252</v>
      </c>
      <c r="E95" s="24">
        <f>E96+E97</f>
        <v>216.9</v>
      </c>
      <c r="F95" s="24">
        <f t="shared" ref="F95:I95" si="47">F96+F97</f>
        <v>315.69</v>
      </c>
      <c r="G95" s="24">
        <f t="shared" si="47"/>
        <v>187.86199999999999</v>
      </c>
      <c r="H95" s="24">
        <f t="shared" si="47"/>
        <v>275.3</v>
      </c>
      <c r="I95" s="24">
        <f t="shared" si="47"/>
        <v>36.5</v>
      </c>
    </row>
    <row r="96" spans="1:9" ht="27.75" customHeight="1" x14ac:dyDescent="0.25">
      <c r="A96" s="127"/>
      <c r="B96" s="127"/>
      <c r="C96" s="52" t="s">
        <v>36</v>
      </c>
      <c r="D96" s="6">
        <f t="shared" si="8"/>
        <v>1032.252</v>
      </c>
      <c r="E96" s="24">
        <v>216.9</v>
      </c>
      <c r="F96" s="24">
        <v>315.69</v>
      </c>
      <c r="G96" s="24">
        <v>187.86199999999999</v>
      </c>
      <c r="H96" s="24">
        <f>36.5+238.8</f>
        <v>275.3</v>
      </c>
      <c r="I96" s="24">
        <v>36.5</v>
      </c>
    </row>
    <row r="97" spans="1:9" ht="15.75" customHeight="1" x14ac:dyDescent="0.25">
      <c r="A97" s="128"/>
      <c r="B97" s="128"/>
      <c r="C97" s="51" t="s">
        <v>24</v>
      </c>
      <c r="D97" s="6">
        <f t="shared" si="8"/>
        <v>0</v>
      </c>
      <c r="E97" s="24">
        <v>0</v>
      </c>
      <c r="F97" s="24">
        <v>0</v>
      </c>
      <c r="G97" s="14">
        <v>0</v>
      </c>
      <c r="H97" s="24">
        <v>0</v>
      </c>
      <c r="I97" s="14">
        <v>0</v>
      </c>
    </row>
    <row r="98" spans="1:9" ht="15.75" customHeight="1" x14ac:dyDescent="0.25">
      <c r="A98" s="126" t="s">
        <v>33</v>
      </c>
      <c r="B98" s="126" t="s">
        <v>93</v>
      </c>
      <c r="C98" s="31" t="s">
        <v>6</v>
      </c>
      <c r="D98" s="6">
        <f t="shared" si="8"/>
        <v>886.15800000000002</v>
      </c>
      <c r="E98" s="24">
        <f>E99+E100</f>
        <v>193.76</v>
      </c>
      <c r="F98" s="24">
        <f t="shared" ref="F98:I98" si="48">F99+F100</f>
        <v>250</v>
      </c>
      <c r="G98" s="14">
        <f t="shared" si="48"/>
        <v>122.398</v>
      </c>
      <c r="H98" s="14">
        <f t="shared" si="48"/>
        <v>275</v>
      </c>
      <c r="I98" s="14">
        <f t="shared" si="48"/>
        <v>45</v>
      </c>
    </row>
    <row r="99" spans="1:9" ht="27.75" customHeight="1" x14ac:dyDescent="0.25">
      <c r="A99" s="127"/>
      <c r="B99" s="127"/>
      <c r="C99" s="52" t="s">
        <v>36</v>
      </c>
      <c r="D99" s="6">
        <f t="shared" si="8"/>
        <v>886.15800000000002</v>
      </c>
      <c r="E99" s="24">
        <v>193.76</v>
      </c>
      <c r="F99" s="24">
        <v>250</v>
      </c>
      <c r="G99" s="24">
        <v>122.398</v>
      </c>
      <c r="H99" s="24">
        <f>45+230</f>
        <v>275</v>
      </c>
      <c r="I99" s="24">
        <v>45</v>
      </c>
    </row>
    <row r="100" spans="1:9" ht="15" customHeight="1" x14ac:dyDescent="0.25">
      <c r="A100" s="128"/>
      <c r="B100" s="128"/>
      <c r="C100" s="51" t="s">
        <v>24</v>
      </c>
      <c r="D100" s="6">
        <f t="shared" si="8"/>
        <v>0</v>
      </c>
      <c r="E100" s="24"/>
      <c r="F100" s="24">
        <v>0</v>
      </c>
      <c r="G100" s="24">
        <v>0</v>
      </c>
      <c r="H100" s="24">
        <v>0</v>
      </c>
      <c r="I100" s="14">
        <v>0</v>
      </c>
    </row>
    <row r="101" spans="1:9" ht="15.75" customHeight="1" x14ac:dyDescent="0.25">
      <c r="A101" s="126" t="s">
        <v>34</v>
      </c>
      <c r="B101" s="126" t="s">
        <v>78</v>
      </c>
      <c r="C101" s="31" t="s">
        <v>6</v>
      </c>
      <c r="D101" s="6">
        <f t="shared" si="8"/>
        <v>67.599999999999994</v>
      </c>
      <c r="E101" s="24">
        <f>E102+E103</f>
        <v>67.599999999999994</v>
      </c>
      <c r="F101" s="24">
        <f t="shared" ref="F101:G101" si="49">F102+F103</f>
        <v>0</v>
      </c>
      <c r="G101" s="24">
        <f t="shared" si="49"/>
        <v>0</v>
      </c>
      <c r="H101" s="24">
        <f t="shared" ref="H101:I101" si="50">H102+H103</f>
        <v>0</v>
      </c>
      <c r="I101" s="14">
        <f t="shared" si="50"/>
        <v>0</v>
      </c>
    </row>
    <row r="102" spans="1:9" ht="27" customHeight="1" x14ac:dyDescent="0.25">
      <c r="A102" s="127"/>
      <c r="B102" s="127"/>
      <c r="C102" s="70" t="s">
        <v>36</v>
      </c>
      <c r="D102" s="6">
        <f t="shared" si="8"/>
        <v>67.599999999999994</v>
      </c>
      <c r="E102" s="24">
        <v>67.599999999999994</v>
      </c>
      <c r="F102" s="24">
        <v>0</v>
      </c>
      <c r="G102" s="24">
        <v>0</v>
      </c>
      <c r="H102" s="24">
        <v>0</v>
      </c>
      <c r="I102" s="14">
        <v>0</v>
      </c>
    </row>
    <row r="103" spans="1:9" ht="16.5" customHeight="1" x14ac:dyDescent="0.25">
      <c r="A103" s="128"/>
      <c r="B103" s="128"/>
      <c r="C103" s="51" t="s">
        <v>24</v>
      </c>
      <c r="D103" s="6">
        <f t="shared" si="8"/>
        <v>0</v>
      </c>
      <c r="E103" s="24">
        <v>0</v>
      </c>
      <c r="F103" s="24">
        <v>0</v>
      </c>
      <c r="G103" s="24">
        <v>0</v>
      </c>
      <c r="H103" s="24">
        <v>0</v>
      </c>
      <c r="I103" s="14">
        <v>0</v>
      </c>
    </row>
    <row r="104" spans="1:9" ht="16.5" customHeight="1" x14ac:dyDescent="0.25">
      <c r="A104" s="126" t="s">
        <v>69</v>
      </c>
      <c r="B104" s="126" t="s">
        <v>77</v>
      </c>
      <c r="C104" s="31" t="s">
        <v>6</v>
      </c>
      <c r="D104" s="6">
        <f t="shared" si="8"/>
        <v>108.1</v>
      </c>
      <c r="E104" s="24">
        <v>0</v>
      </c>
      <c r="F104" s="24">
        <f>F105+F106</f>
        <v>108.1</v>
      </c>
      <c r="G104" s="24">
        <v>0</v>
      </c>
      <c r="H104" s="24">
        <f>H105+H106</f>
        <v>0</v>
      </c>
      <c r="I104" s="14">
        <v>0</v>
      </c>
    </row>
    <row r="105" spans="1:9" ht="29.25" customHeight="1" x14ac:dyDescent="0.25">
      <c r="A105" s="127"/>
      <c r="B105" s="127"/>
      <c r="C105" s="85" t="s">
        <v>36</v>
      </c>
      <c r="D105" s="6">
        <f t="shared" si="8"/>
        <v>108.1</v>
      </c>
      <c r="E105" s="24">
        <v>0</v>
      </c>
      <c r="F105" s="24">
        <v>108.1</v>
      </c>
      <c r="G105" s="24">
        <v>0</v>
      </c>
      <c r="H105" s="24">
        <v>0</v>
      </c>
      <c r="I105" s="14">
        <v>0</v>
      </c>
    </row>
    <row r="106" spans="1:9" ht="18" customHeight="1" x14ac:dyDescent="0.25">
      <c r="A106" s="128"/>
      <c r="B106" s="128"/>
      <c r="C106" s="84" t="s">
        <v>24</v>
      </c>
      <c r="D106" s="6">
        <f t="shared" si="8"/>
        <v>0</v>
      </c>
      <c r="E106" s="24">
        <v>0</v>
      </c>
      <c r="F106" s="24">
        <v>0</v>
      </c>
      <c r="G106" s="24">
        <v>0</v>
      </c>
      <c r="H106" s="24">
        <v>0</v>
      </c>
      <c r="I106" s="14">
        <v>0</v>
      </c>
    </row>
    <row r="107" spans="1:9" ht="18" customHeight="1" x14ac:dyDescent="0.25">
      <c r="A107" s="129" t="s">
        <v>103</v>
      </c>
      <c r="B107" s="126" t="s">
        <v>73</v>
      </c>
      <c r="C107" s="79" t="s">
        <v>6</v>
      </c>
      <c r="D107" s="6">
        <f>G107+H107+I107+E107+F107</f>
        <v>20.399999999999999</v>
      </c>
      <c r="E107" s="24">
        <f>E108+E109</f>
        <v>0</v>
      </c>
      <c r="F107" s="24">
        <f t="shared" ref="F107:H107" si="51">F108</f>
        <v>20.399999999999999</v>
      </c>
      <c r="G107" s="14">
        <f>G108</f>
        <v>0</v>
      </c>
      <c r="H107" s="24">
        <f t="shared" si="51"/>
        <v>0</v>
      </c>
      <c r="I107" s="14">
        <f>I108</f>
        <v>0</v>
      </c>
    </row>
    <row r="108" spans="1:9" ht="18" customHeight="1" x14ac:dyDescent="0.25">
      <c r="A108" s="130"/>
      <c r="B108" s="127"/>
      <c r="C108" s="78" t="s">
        <v>36</v>
      </c>
      <c r="D108" s="6">
        <f>G108+H108+I108+E108+F108</f>
        <v>20.399999999999999</v>
      </c>
      <c r="E108" s="24">
        <v>0</v>
      </c>
      <c r="F108" s="24">
        <v>20.399999999999999</v>
      </c>
      <c r="G108" s="24">
        <v>0</v>
      </c>
      <c r="H108" s="24">
        <v>0</v>
      </c>
      <c r="I108" s="14">
        <v>0</v>
      </c>
    </row>
    <row r="109" spans="1:9" ht="18" customHeight="1" x14ac:dyDescent="0.25">
      <c r="A109" s="131"/>
      <c r="B109" s="128"/>
      <c r="C109" s="80" t="s">
        <v>24</v>
      </c>
      <c r="D109" s="6">
        <f>G109+H109+I109+E109+F109</f>
        <v>0</v>
      </c>
      <c r="E109" s="24">
        <v>0</v>
      </c>
      <c r="F109" s="24">
        <v>0</v>
      </c>
      <c r="G109" s="24">
        <v>0</v>
      </c>
      <c r="H109" s="24">
        <v>0</v>
      </c>
      <c r="I109" s="14">
        <v>0</v>
      </c>
    </row>
    <row r="110" spans="1:9" ht="17.25" customHeight="1" x14ac:dyDescent="0.25">
      <c r="A110" s="126" t="s">
        <v>104</v>
      </c>
      <c r="B110" s="126" t="s">
        <v>93</v>
      </c>
      <c r="C110" s="31" t="s">
        <v>6</v>
      </c>
      <c r="D110" s="6">
        <f t="shared" si="8"/>
        <v>157</v>
      </c>
      <c r="E110" s="24">
        <v>0</v>
      </c>
      <c r="F110" s="24">
        <f>F111+F112</f>
        <v>157</v>
      </c>
      <c r="G110" s="24">
        <v>0</v>
      </c>
      <c r="H110" s="24">
        <f>H111+H112</f>
        <v>0</v>
      </c>
      <c r="I110" s="14">
        <v>0</v>
      </c>
    </row>
    <row r="111" spans="1:9" ht="29.25" customHeight="1" x14ac:dyDescent="0.25">
      <c r="A111" s="127"/>
      <c r="B111" s="127"/>
      <c r="C111" s="104" t="s">
        <v>36</v>
      </c>
      <c r="D111" s="6">
        <f t="shared" si="8"/>
        <v>157</v>
      </c>
      <c r="E111" s="24">
        <v>0</v>
      </c>
      <c r="F111" s="24">
        <v>157</v>
      </c>
      <c r="G111" s="24">
        <v>0</v>
      </c>
      <c r="H111" s="24">
        <v>0</v>
      </c>
      <c r="I111" s="14">
        <v>0</v>
      </c>
    </row>
    <row r="112" spans="1:9" ht="19.5" customHeight="1" x14ac:dyDescent="0.25">
      <c r="A112" s="128"/>
      <c r="B112" s="128"/>
      <c r="C112" s="103" t="s">
        <v>24</v>
      </c>
      <c r="D112" s="6">
        <f t="shared" si="8"/>
        <v>0</v>
      </c>
      <c r="E112" s="24">
        <v>0</v>
      </c>
      <c r="F112" s="24">
        <v>0</v>
      </c>
      <c r="G112" s="14">
        <v>0</v>
      </c>
      <c r="H112" s="24">
        <v>0</v>
      </c>
      <c r="I112" s="14">
        <v>0</v>
      </c>
    </row>
    <row r="113" spans="1:9" ht="17.25" customHeight="1" x14ac:dyDescent="0.25">
      <c r="A113" s="122" t="s">
        <v>131</v>
      </c>
      <c r="B113" s="122" t="s">
        <v>96</v>
      </c>
      <c r="C113" s="31" t="s">
        <v>6</v>
      </c>
      <c r="D113" s="6">
        <f t="shared" si="8"/>
        <v>114964.42176000001</v>
      </c>
      <c r="E113" s="12">
        <f t="shared" ref="E113:F113" si="52">E114+E115</f>
        <v>5530.59</v>
      </c>
      <c r="F113" s="16">
        <f t="shared" si="52"/>
        <v>3965.47</v>
      </c>
      <c r="G113" s="12">
        <f>G114+G115+G116</f>
        <v>27284.679</v>
      </c>
      <c r="H113" s="12">
        <f t="shared" ref="H113:I113" si="53">H114+H115+H116</f>
        <v>78183.682760000011</v>
      </c>
      <c r="I113" s="12">
        <f t="shared" si="53"/>
        <v>0</v>
      </c>
    </row>
    <row r="114" spans="1:9" ht="26.25" customHeight="1" x14ac:dyDescent="0.25">
      <c r="A114" s="123"/>
      <c r="B114" s="123"/>
      <c r="C114" s="52" t="s">
        <v>36</v>
      </c>
      <c r="D114" s="6">
        <f t="shared" si="8"/>
        <v>12464.00776</v>
      </c>
      <c r="E114" s="16">
        <f t="shared" ref="E114:G114" si="54">E119+E123+E132+E135+E126+E129+E108+E139+E146+E152+E158+E143+E149+E155+E118+E138</f>
        <v>3563.6</v>
      </c>
      <c r="F114" s="16">
        <f t="shared" si="54"/>
        <v>3965.47</v>
      </c>
      <c r="G114" s="16">
        <f t="shared" si="54"/>
        <v>2324.893</v>
      </c>
      <c r="H114" s="16">
        <f>H119+H123+H132+H135+H126+H129+H108+H139+H146+H152+H158+H143+H149+H155+H118+H138</f>
        <v>2610.0447600000002</v>
      </c>
      <c r="I114" s="16">
        <f>I119+I123+I132+I135+I126+I129+I108+I139+I146+I152+I158+I143+I149+I155+I118+I138</f>
        <v>0</v>
      </c>
    </row>
    <row r="115" spans="1:9" ht="20.25" customHeight="1" x14ac:dyDescent="0.25">
      <c r="A115" s="123"/>
      <c r="B115" s="123"/>
      <c r="C115" s="33" t="s">
        <v>24</v>
      </c>
      <c r="D115" s="6">
        <f t="shared" si="8"/>
        <v>102500.414</v>
      </c>
      <c r="E115" s="16">
        <f>E121+E124+E133+E165+E171+E136+E127+E130</f>
        <v>1966.99</v>
      </c>
      <c r="F115" s="16">
        <f>F121+F124+F133+F165+F171+F136+F127+F130</f>
        <v>0</v>
      </c>
      <c r="G115" s="12">
        <f>G121+G124+G127+G130+G133+G165+G168+G171+G109+G144+G147+G150+G153+G156+G159+G136+G140</f>
        <v>24959.786</v>
      </c>
      <c r="H115" s="12">
        <f>H121+H124+H127+H130+H133+H165+H168+H171+H109+H144+H147+H150+H153+H156+H159+H136+H140</f>
        <v>75573.638000000006</v>
      </c>
      <c r="I115" s="12">
        <f>I121+I124+I127+I130+I133+I165+I168+I171+I109+I144+I147+I150+I153+I156+I159+I136+I140</f>
        <v>0</v>
      </c>
    </row>
    <row r="116" spans="1:9" ht="27" customHeight="1" x14ac:dyDescent="0.25">
      <c r="A116" s="124"/>
      <c r="B116" s="124"/>
      <c r="C116" s="33" t="s">
        <v>25</v>
      </c>
      <c r="D116" s="6">
        <f t="shared" si="8"/>
        <v>0</v>
      </c>
      <c r="E116" s="16">
        <v>0</v>
      </c>
      <c r="F116" s="16">
        <v>0</v>
      </c>
      <c r="G116" s="12">
        <f>G141+G120</f>
        <v>0</v>
      </c>
      <c r="H116" s="12">
        <f>H141+H120</f>
        <v>0</v>
      </c>
      <c r="I116" s="12">
        <f>I141+I120</f>
        <v>0</v>
      </c>
    </row>
    <row r="117" spans="1:9" ht="12.75" customHeight="1" x14ac:dyDescent="0.25">
      <c r="A117" s="122" t="s">
        <v>158</v>
      </c>
      <c r="B117" s="126" t="s">
        <v>73</v>
      </c>
      <c r="C117" s="15" t="s">
        <v>6</v>
      </c>
      <c r="D117" s="6">
        <f t="shared" si="8"/>
        <v>6789.5569999999989</v>
      </c>
      <c r="E117" s="24">
        <f>E119+E121</f>
        <v>469.4</v>
      </c>
      <c r="F117" s="24">
        <f t="shared" ref="F117" si="55">F119</f>
        <v>138.24</v>
      </c>
      <c r="G117" s="14">
        <f>G119+G120+G121+G118</f>
        <v>6147.9169999999995</v>
      </c>
      <c r="H117" s="14">
        <f t="shared" ref="H117:I117" si="56">H119+H120+H121+H118</f>
        <v>34</v>
      </c>
      <c r="I117" s="14">
        <f t="shared" si="56"/>
        <v>0</v>
      </c>
    </row>
    <row r="118" spans="1:9" ht="30" customHeight="1" x14ac:dyDescent="0.25">
      <c r="A118" s="123"/>
      <c r="B118" s="127"/>
      <c r="C118" s="112" t="s">
        <v>106</v>
      </c>
      <c r="D118" s="6">
        <f t="shared" si="8"/>
        <v>34</v>
      </c>
      <c r="E118" s="24">
        <v>0</v>
      </c>
      <c r="F118" s="24">
        <v>0</v>
      </c>
      <c r="G118" s="14">
        <v>0</v>
      </c>
      <c r="H118" s="14">
        <v>34</v>
      </c>
      <c r="I118" s="14">
        <v>0</v>
      </c>
    </row>
    <row r="119" spans="1:9" ht="41.25" customHeight="1" x14ac:dyDescent="0.25">
      <c r="A119" s="123"/>
      <c r="B119" s="127"/>
      <c r="C119" s="101" t="s">
        <v>49</v>
      </c>
      <c r="D119" s="6">
        <f t="shared" si="8"/>
        <v>742.83899999999994</v>
      </c>
      <c r="E119" s="24">
        <v>469.4</v>
      </c>
      <c r="F119" s="24">
        <v>138.24</v>
      </c>
      <c r="G119" s="24">
        <f>124.69+0.84+9.669</f>
        <v>135.19900000000001</v>
      </c>
      <c r="H119" s="24">
        <v>0</v>
      </c>
      <c r="I119" s="24">
        <v>0</v>
      </c>
    </row>
    <row r="120" spans="1:9" ht="27.75" customHeight="1" x14ac:dyDescent="0.25">
      <c r="A120" s="123"/>
      <c r="B120" s="127"/>
      <c r="C120" s="102" t="s">
        <v>25</v>
      </c>
      <c r="D120" s="6">
        <f t="shared" si="8"/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</row>
    <row r="121" spans="1:9" ht="18" customHeight="1" x14ac:dyDescent="0.25">
      <c r="A121" s="124"/>
      <c r="B121" s="128"/>
      <c r="C121" s="43" t="s">
        <v>24</v>
      </c>
      <c r="D121" s="6">
        <f t="shared" si="8"/>
        <v>6012.7179999999998</v>
      </c>
      <c r="E121" s="24">
        <v>0</v>
      </c>
      <c r="F121" s="24">
        <v>0</v>
      </c>
      <c r="G121" s="24">
        <f>4058.792+1963.595-9.669</f>
        <v>6012.7179999999998</v>
      </c>
      <c r="H121" s="24">
        <v>0</v>
      </c>
      <c r="I121" s="24">
        <v>0</v>
      </c>
    </row>
    <row r="122" spans="1:9" ht="15.75" customHeight="1" x14ac:dyDescent="0.25">
      <c r="A122" s="122" t="s">
        <v>132</v>
      </c>
      <c r="B122" s="129" t="s">
        <v>95</v>
      </c>
      <c r="C122" s="49" t="s">
        <v>6</v>
      </c>
      <c r="D122" s="6">
        <f t="shared" si="8"/>
        <v>484.31299999999999</v>
      </c>
      <c r="E122" s="24">
        <f>E123+E124</f>
        <v>113.11</v>
      </c>
      <c r="F122" s="24">
        <f>F123+F124</f>
        <v>157</v>
      </c>
      <c r="G122" s="14">
        <f>G123+G124</f>
        <v>104.203</v>
      </c>
      <c r="H122" s="24">
        <f t="shared" ref="H122:I122" si="57">H123+H124</f>
        <v>110</v>
      </c>
      <c r="I122" s="14">
        <f t="shared" si="57"/>
        <v>0</v>
      </c>
    </row>
    <row r="123" spans="1:9" ht="27" customHeight="1" x14ac:dyDescent="0.25">
      <c r="A123" s="123"/>
      <c r="B123" s="130"/>
      <c r="C123" s="52" t="s">
        <v>36</v>
      </c>
      <c r="D123" s="6">
        <f t="shared" si="8"/>
        <v>484.31299999999999</v>
      </c>
      <c r="E123" s="24">
        <v>113.11</v>
      </c>
      <c r="F123" s="24">
        <v>157</v>
      </c>
      <c r="G123" s="24">
        <v>104.203</v>
      </c>
      <c r="H123" s="24">
        <v>110</v>
      </c>
      <c r="I123" s="24">
        <v>0</v>
      </c>
    </row>
    <row r="124" spans="1:9" ht="39.75" customHeight="1" x14ac:dyDescent="0.25">
      <c r="A124" s="124"/>
      <c r="B124" s="131"/>
      <c r="C124" s="51" t="s">
        <v>24</v>
      </c>
      <c r="D124" s="6">
        <f t="shared" si="8"/>
        <v>0</v>
      </c>
      <c r="E124" s="24">
        <v>0</v>
      </c>
      <c r="F124" s="24">
        <v>0</v>
      </c>
      <c r="G124" s="14">
        <v>0</v>
      </c>
      <c r="H124" s="24">
        <v>0</v>
      </c>
      <c r="I124" s="14">
        <v>0</v>
      </c>
    </row>
    <row r="125" spans="1:9" ht="17.25" customHeight="1" x14ac:dyDescent="0.25">
      <c r="A125" s="132" t="s">
        <v>133</v>
      </c>
      <c r="B125" s="126" t="s">
        <v>73</v>
      </c>
      <c r="C125" s="68" t="s">
        <v>6</v>
      </c>
      <c r="D125" s="6">
        <f t="shared" si="8"/>
        <v>2345.46</v>
      </c>
      <c r="E125" s="24">
        <f>E126+E127</f>
        <v>2345.46</v>
      </c>
      <c r="F125" s="24">
        <v>0</v>
      </c>
      <c r="G125" s="14">
        <v>0</v>
      </c>
      <c r="H125" s="24">
        <v>0</v>
      </c>
      <c r="I125" s="14">
        <v>0</v>
      </c>
    </row>
    <row r="126" spans="1:9" ht="27" customHeight="1" x14ac:dyDescent="0.25">
      <c r="A126" s="132"/>
      <c r="B126" s="127"/>
      <c r="C126" s="70" t="s">
        <v>36</v>
      </c>
      <c r="D126" s="6">
        <f t="shared" si="8"/>
        <v>378.47</v>
      </c>
      <c r="E126" s="24">
        <f>232.47+146</f>
        <v>378.47</v>
      </c>
      <c r="F126" s="24">
        <v>0</v>
      </c>
      <c r="G126" s="14">
        <v>0</v>
      </c>
      <c r="H126" s="24">
        <v>0</v>
      </c>
      <c r="I126" s="14">
        <v>0</v>
      </c>
    </row>
    <row r="127" spans="1:9" ht="16.5" customHeight="1" x14ac:dyDescent="0.25">
      <c r="A127" s="132"/>
      <c r="B127" s="128"/>
      <c r="C127" s="69" t="s">
        <v>24</v>
      </c>
      <c r="D127" s="6">
        <f t="shared" si="8"/>
        <v>1966.99</v>
      </c>
      <c r="E127" s="24">
        <v>1966.99</v>
      </c>
      <c r="F127" s="24">
        <v>0</v>
      </c>
      <c r="G127" s="14">
        <v>0</v>
      </c>
      <c r="H127" s="24">
        <v>0</v>
      </c>
      <c r="I127" s="14">
        <v>0</v>
      </c>
    </row>
    <row r="128" spans="1:9" ht="13.5" customHeight="1" x14ac:dyDescent="0.25">
      <c r="A128" s="122" t="s">
        <v>134</v>
      </c>
      <c r="B128" s="126" t="s">
        <v>93</v>
      </c>
      <c r="C128" s="68" t="s">
        <v>6</v>
      </c>
      <c r="D128" s="6">
        <f t="shared" ref="D128:D159" si="58">G128+H128+I128+E128+F128</f>
        <v>5643.7</v>
      </c>
      <c r="E128" s="24">
        <f>E129+E130</f>
        <v>335.43</v>
      </c>
      <c r="F128" s="24">
        <f t="shared" ref="F128:H128" si="59">F129+F130</f>
        <v>0</v>
      </c>
      <c r="G128" s="24">
        <f t="shared" si="59"/>
        <v>0</v>
      </c>
      <c r="H128" s="24">
        <f t="shared" si="59"/>
        <v>5308.2699999999995</v>
      </c>
      <c r="I128" s="14">
        <v>0</v>
      </c>
    </row>
    <row r="129" spans="1:9" ht="27" customHeight="1" x14ac:dyDescent="0.25">
      <c r="A129" s="123"/>
      <c r="B129" s="127"/>
      <c r="C129" s="70" t="s">
        <v>36</v>
      </c>
      <c r="D129" s="6">
        <f t="shared" si="58"/>
        <v>361.56799999999998</v>
      </c>
      <c r="E129" s="24">
        <v>335.43</v>
      </c>
      <c r="F129" s="24">
        <v>0</v>
      </c>
      <c r="G129" s="14">
        <v>0</v>
      </c>
      <c r="H129" s="24">
        <v>26.138000000000002</v>
      </c>
      <c r="I129" s="14">
        <v>0</v>
      </c>
    </row>
    <row r="130" spans="1:9" ht="18" customHeight="1" x14ac:dyDescent="0.25">
      <c r="A130" s="124"/>
      <c r="B130" s="128"/>
      <c r="C130" s="69" t="s">
        <v>24</v>
      </c>
      <c r="D130" s="6">
        <f t="shared" si="58"/>
        <v>5282.1319999999996</v>
      </c>
      <c r="E130" s="24">
        <v>0</v>
      </c>
      <c r="F130" s="24">
        <v>0</v>
      </c>
      <c r="G130" s="14">
        <v>0</v>
      </c>
      <c r="H130" s="24">
        <v>5282.1319999999996</v>
      </c>
      <c r="I130" s="14">
        <v>0</v>
      </c>
    </row>
    <row r="131" spans="1:9" ht="17.25" customHeight="1" x14ac:dyDescent="0.25">
      <c r="A131" s="122" t="s">
        <v>135</v>
      </c>
      <c r="B131" s="126" t="s">
        <v>93</v>
      </c>
      <c r="C131" s="60" t="s">
        <v>6</v>
      </c>
      <c r="D131" s="6">
        <f t="shared" si="58"/>
        <v>65</v>
      </c>
      <c r="E131" s="24">
        <f>E132+E133</f>
        <v>65</v>
      </c>
      <c r="F131" s="24">
        <v>0</v>
      </c>
      <c r="G131" s="14">
        <v>0</v>
      </c>
      <c r="H131" s="24">
        <v>0</v>
      </c>
      <c r="I131" s="14">
        <v>0</v>
      </c>
    </row>
    <row r="132" spans="1:9" ht="27" customHeight="1" x14ac:dyDescent="0.25">
      <c r="A132" s="123"/>
      <c r="B132" s="127"/>
      <c r="C132" s="59" t="s">
        <v>36</v>
      </c>
      <c r="D132" s="6">
        <f t="shared" si="58"/>
        <v>65</v>
      </c>
      <c r="E132" s="24">
        <v>65</v>
      </c>
      <c r="F132" s="24">
        <v>0</v>
      </c>
      <c r="G132" s="14">
        <v>0</v>
      </c>
      <c r="H132" s="24">
        <v>0</v>
      </c>
      <c r="I132" s="14">
        <v>0</v>
      </c>
    </row>
    <row r="133" spans="1:9" ht="17.25" customHeight="1" x14ac:dyDescent="0.25">
      <c r="A133" s="124"/>
      <c r="B133" s="128"/>
      <c r="C133" s="61" t="s">
        <v>24</v>
      </c>
      <c r="D133" s="6">
        <f t="shared" si="58"/>
        <v>0</v>
      </c>
      <c r="E133" s="24">
        <v>0</v>
      </c>
      <c r="F133" s="24">
        <v>0</v>
      </c>
      <c r="G133" s="14">
        <v>0</v>
      </c>
      <c r="H133" s="24">
        <v>0</v>
      </c>
      <c r="I133" s="14">
        <v>0</v>
      </c>
    </row>
    <row r="134" spans="1:9" ht="15" customHeight="1" x14ac:dyDescent="0.25">
      <c r="A134" s="122" t="s">
        <v>136</v>
      </c>
      <c r="B134" s="126" t="s">
        <v>60</v>
      </c>
      <c r="C134" s="60" t="s">
        <v>6</v>
      </c>
      <c r="D134" s="6">
        <f t="shared" si="58"/>
        <v>4657.4400000000005</v>
      </c>
      <c r="E134" s="24">
        <f>E135</f>
        <v>2202.19</v>
      </c>
      <c r="F134" s="24">
        <f t="shared" ref="F134:I134" si="60">F135</f>
        <v>2455.25</v>
      </c>
      <c r="G134" s="24">
        <f t="shared" si="60"/>
        <v>0</v>
      </c>
      <c r="H134" s="24">
        <f t="shared" si="60"/>
        <v>0</v>
      </c>
      <c r="I134" s="24">
        <f t="shared" si="60"/>
        <v>0</v>
      </c>
    </row>
    <row r="135" spans="1:9" ht="27" customHeight="1" x14ac:dyDescent="0.25">
      <c r="A135" s="123"/>
      <c r="B135" s="127"/>
      <c r="C135" s="59" t="s">
        <v>36</v>
      </c>
      <c r="D135" s="6">
        <f t="shared" si="58"/>
        <v>4657.4400000000005</v>
      </c>
      <c r="E135" s="24">
        <v>2202.19</v>
      </c>
      <c r="F135" s="24">
        <v>2455.25</v>
      </c>
      <c r="G135" s="14">
        <v>0</v>
      </c>
      <c r="H135" s="24">
        <v>0</v>
      </c>
      <c r="I135" s="24">
        <v>0</v>
      </c>
    </row>
    <row r="136" spans="1:9" ht="18.75" customHeight="1" x14ac:dyDescent="0.25">
      <c r="A136" s="124"/>
      <c r="B136" s="128"/>
      <c r="C136" s="61" t="s">
        <v>24</v>
      </c>
      <c r="D136" s="6">
        <f t="shared" si="58"/>
        <v>0</v>
      </c>
      <c r="E136" s="24">
        <v>0</v>
      </c>
      <c r="F136" s="24">
        <v>0</v>
      </c>
      <c r="G136" s="14">
        <v>0</v>
      </c>
      <c r="H136" s="24">
        <v>0</v>
      </c>
      <c r="I136" s="24">
        <v>0</v>
      </c>
    </row>
    <row r="137" spans="1:9" ht="16.5" customHeight="1" x14ac:dyDescent="0.25">
      <c r="A137" s="122" t="s">
        <v>137</v>
      </c>
      <c r="B137" s="126" t="s">
        <v>60</v>
      </c>
      <c r="C137" s="87" t="s">
        <v>6</v>
      </c>
      <c r="D137" s="24">
        <f>D139+D141+D140+D138</f>
        <v>76116.967759999985</v>
      </c>
      <c r="E137" s="24">
        <f t="shared" ref="E137:G137" si="61">E139+E141+E140+E138</f>
        <v>0</v>
      </c>
      <c r="F137" s="24">
        <f t="shared" si="61"/>
        <v>0</v>
      </c>
      <c r="G137" s="24">
        <f t="shared" si="61"/>
        <v>19184.873</v>
      </c>
      <c r="H137" s="24">
        <f>H139+H141+H140+H138</f>
        <v>56932.09476</v>
      </c>
      <c r="I137" s="24">
        <f>I139+I141+I140+I138</f>
        <v>0</v>
      </c>
    </row>
    <row r="138" spans="1:9" ht="29.25" customHeight="1" x14ac:dyDescent="0.25">
      <c r="A138" s="123"/>
      <c r="B138" s="127"/>
      <c r="C138" s="120" t="s">
        <v>36</v>
      </c>
      <c r="D138" s="6">
        <f t="shared" si="58"/>
        <v>295</v>
      </c>
      <c r="E138" s="24">
        <v>0</v>
      </c>
      <c r="F138" s="24">
        <v>0</v>
      </c>
      <c r="G138" s="24">
        <v>0</v>
      </c>
      <c r="H138" s="24">
        <v>295</v>
      </c>
      <c r="I138" s="24">
        <v>0</v>
      </c>
    </row>
    <row r="139" spans="1:9" ht="39" customHeight="1" x14ac:dyDescent="0.25">
      <c r="A139" s="123"/>
      <c r="B139" s="127"/>
      <c r="C139" s="86" t="s">
        <v>49</v>
      </c>
      <c r="D139" s="6">
        <f t="shared" si="58"/>
        <v>690.90175999999997</v>
      </c>
      <c r="E139" s="24">
        <v>0</v>
      </c>
      <c r="F139" s="24">
        <v>0</v>
      </c>
      <c r="G139" s="24">
        <v>237.80500000000001</v>
      </c>
      <c r="H139" s="24">
        <f>453.09676</f>
        <v>453.09676000000002</v>
      </c>
      <c r="I139" s="24">
        <v>0</v>
      </c>
    </row>
    <row r="140" spans="1:9" ht="15" customHeight="1" x14ac:dyDescent="0.25">
      <c r="A140" s="123"/>
      <c r="B140" s="127"/>
      <c r="C140" s="106" t="s">
        <v>24</v>
      </c>
      <c r="D140" s="6">
        <f t="shared" si="58"/>
        <v>75131.065999999992</v>
      </c>
      <c r="E140" s="24">
        <v>0</v>
      </c>
      <c r="F140" s="24">
        <v>0</v>
      </c>
      <c r="G140" s="24">
        <v>18947.067999999999</v>
      </c>
      <c r="H140" s="24">
        <v>56183.998</v>
      </c>
      <c r="I140" s="24">
        <v>0</v>
      </c>
    </row>
    <row r="141" spans="1:9" ht="17.25" customHeight="1" x14ac:dyDescent="0.25">
      <c r="A141" s="124"/>
      <c r="B141" s="128"/>
      <c r="C141" s="107" t="s">
        <v>23</v>
      </c>
      <c r="D141" s="6">
        <f t="shared" si="58"/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</row>
    <row r="142" spans="1:9" ht="15.75" customHeight="1" x14ac:dyDescent="0.25">
      <c r="A142" s="122" t="s">
        <v>138</v>
      </c>
      <c r="B142" s="126" t="s">
        <v>93</v>
      </c>
      <c r="C142" s="82" t="s">
        <v>6</v>
      </c>
      <c r="D142" s="6">
        <f t="shared" si="58"/>
        <v>1177.83</v>
      </c>
      <c r="E142" s="24">
        <f>E143+E144</f>
        <v>0</v>
      </c>
      <c r="F142" s="24">
        <f t="shared" ref="F142:H142" si="62">F143</f>
        <v>1177.83</v>
      </c>
      <c r="G142" s="24">
        <f>G143</f>
        <v>0</v>
      </c>
      <c r="H142" s="24">
        <f t="shared" si="62"/>
        <v>0</v>
      </c>
      <c r="I142" s="14">
        <f>I143</f>
        <v>0</v>
      </c>
    </row>
    <row r="143" spans="1:9" ht="27" customHeight="1" x14ac:dyDescent="0.25">
      <c r="A143" s="123"/>
      <c r="B143" s="127"/>
      <c r="C143" s="81" t="s">
        <v>36</v>
      </c>
      <c r="D143" s="6">
        <f t="shared" si="58"/>
        <v>1177.83</v>
      </c>
      <c r="E143" s="24">
        <v>0</v>
      </c>
      <c r="F143" s="24">
        <v>1177.83</v>
      </c>
      <c r="G143" s="24">
        <v>0</v>
      </c>
      <c r="H143" s="24">
        <v>0</v>
      </c>
      <c r="I143" s="14">
        <v>0</v>
      </c>
    </row>
    <row r="144" spans="1:9" ht="18.75" customHeight="1" x14ac:dyDescent="0.25">
      <c r="A144" s="124"/>
      <c r="B144" s="128"/>
      <c r="C144" s="83" t="s">
        <v>24</v>
      </c>
      <c r="D144" s="6">
        <f t="shared" si="58"/>
        <v>0</v>
      </c>
      <c r="E144" s="24">
        <v>0</v>
      </c>
      <c r="F144" s="24">
        <v>0</v>
      </c>
      <c r="G144" s="14">
        <v>0</v>
      </c>
      <c r="H144" s="24">
        <v>0</v>
      </c>
      <c r="I144" s="14">
        <v>0</v>
      </c>
    </row>
    <row r="145" spans="1:9" ht="18" customHeight="1" x14ac:dyDescent="0.25">
      <c r="A145" s="122" t="s">
        <v>139</v>
      </c>
      <c r="B145" s="126" t="s">
        <v>93</v>
      </c>
      <c r="C145" s="89" t="s">
        <v>6</v>
      </c>
      <c r="D145" s="6">
        <f t="shared" si="58"/>
        <v>593.00699999999995</v>
      </c>
      <c r="E145" s="24">
        <f>E146+E147</f>
        <v>0</v>
      </c>
      <c r="F145" s="24">
        <v>0</v>
      </c>
      <c r="G145" s="14">
        <f>G146</f>
        <v>593.00699999999995</v>
      </c>
      <c r="H145" s="14">
        <f t="shared" ref="H145:I145" si="63">H146</f>
        <v>0</v>
      </c>
      <c r="I145" s="14">
        <f t="shared" si="63"/>
        <v>0</v>
      </c>
    </row>
    <row r="146" spans="1:9" ht="30.75" customHeight="1" x14ac:dyDescent="0.25">
      <c r="A146" s="123"/>
      <c r="B146" s="127"/>
      <c r="C146" s="91" t="s">
        <v>36</v>
      </c>
      <c r="D146" s="6">
        <f t="shared" si="58"/>
        <v>593.00699999999995</v>
      </c>
      <c r="E146" s="24">
        <v>0</v>
      </c>
      <c r="F146" s="24">
        <v>0</v>
      </c>
      <c r="G146" s="14">
        <v>593.00699999999995</v>
      </c>
      <c r="H146" s="24">
        <v>0</v>
      </c>
      <c r="I146" s="14">
        <v>0</v>
      </c>
    </row>
    <row r="147" spans="1:9" ht="16.5" customHeight="1" x14ac:dyDescent="0.25">
      <c r="A147" s="124"/>
      <c r="B147" s="128"/>
      <c r="C147" s="90" t="s">
        <v>24</v>
      </c>
      <c r="D147" s="6">
        <f t="shared" si="58"/>
        <v>0</v>
      </c>
      <c r="E147" s="24">
        <v>0</v>
      </c>
      <c r="F147" s="24">
        <v>0</v>
      </c>
      <c r="G147" s="14">
        <v>0</v>
      </c>
      <c r="H147" s="24">
        <v>0</v>
      </c>
      <c r="I147" s="14">
        <v>0</v>
      </c>
    </row>
    <row r="148" spans="1:9" ht="17.25" customHeight="1" x14ac:dyDescent="0.25">
      <c r="A148" s="122" t="s">
        <v>140</v>
      </c>
      <c r="B148" s="126" t="s">
        <v>64</v>
      </c>
      <c r="C148" s="92" t="s">
        <v>6</v>
      </c>
      <c r="D148" s="6">
        <f t="shared" si="58"/>
        <v>14177.317999999999</v>
      </c>
      <c r="E148" s="24">
        <f>E149+E150</f>
        <v>0</v>
      </c>
      <c r="F148" s="24">
        <v>0</v>
      </c>
      <c r="G148" s="14">
        <f>G149</f>
        <v>0</v>
      </c>
      <c r="H148" s="24">
        <f>H149+H150</f>
        <v>14177.317999999999</v>
      </c>
      <c r="I148" s="14">
        <f>I149</f>
        <v>0</v>
      </c>
    </row>
    <row r="149" spans="1:9" ht="27" customHeight="1" x14ac:dyDescent="0.25">
      <c r="A149" s="123"/>
      <c r="B149" s="127"/>
      <c r="C149" s="94" t="s">
        <v>49</v>
      </c>
      <c r="D149" s="6">
        <f t="shared" si="58"/>
        <v>69.81</v>
      </c>
      <c r="E149" s="24">
        <v>0</v>
      </c>
      <c r="F149" s="24">
        <v>0</v>
      </c>
      <c r="G149" s="14">
        <v>0</v>
      </c>
      <c r="H149" s="24">
        <v>69.81</v>
      </c>
      <c r="I149" s="14">
        <v>0</v>
      </c>
    </row>
    <row r="150" spans="1:9" ht="16.5" customHeight="1" x14ac:dyDescent="0.25">
      <c r="A150" s="124"/>
      <c r="B150" s="128"/>
      <c r="C150" s="93" t="s">
        <v>24</v>
      </c>
      <c r="D150" s="6">
        <f t="shared" si="58"/>
        <v>14107.508</v>
      </c>
      <c r="E150" s="24">
        <v>0</v>
      </c>
      <c r="F150" s="24">
        <v>0</v>
      </c>
      <c r="G150" s="14">
        <v>0</v>
      </c>
      <c r="H150" s="24">
        <v>14107.508</v>
      </c>
      <c r="I150" s="14">
        <v>0</v>
      </c>
    </row>
    <row r="151" spans="1:9" ht="18" customHeight="1" x14ac:dyDescent="0.25">
      <c r="A151" s="122" t="s">
        <v>141</v>
      </c>
      <c r="B151" s="126" t="s">
        <v>93</v>
      </c>
      <c r="C151" s="89" t="s">
        <v>6</v>
      </c>
      <c r="D151" s="6">
        <f t="shared" si="58"/>
        <v>0</v>
      </c>
      <c r="E151" s="24">
        <f>E152+E153</f>
        <v>0</v>
      </c>
      <c r="F151" s="24">
        <f t="shared" ref="F151:H151" si="64">F152</f>
        <v>0</v>
      </c>
      <c r="G151" s="14">
        <f>G152</f>
        <v>0</v>
      </c>
      <c r="H151" s="24">
        <f t="shared" si="64"/>
        <v>0</v>
      </c>
      <c r="I151" s="14">
        <f>I152</f>
        <v>0</v>
      </c>
    </row>
    <row r="152" spans="1:9" ht="27" customHeight="1" x14ac:dyDescent="0.25">
      <c r="A152" s="123"/>
      <c r="B152" s="127"/>
      <c r="C152" s="91" t="s">
        <v>36</v>
      </c>
      <c r="D152" s="6">
        <f t="shared" si="58"/>
        <v>0</v>
      </c>
      <c r="E152" s="24">
        <v>0</v>
      </c>
      <c r="F152" s="24">
        <v>0</v>
      </c>
      <c r="G152" s="14">
        <v>0</v>
      </c>
      <c r="H152" s="24">
        <v>0</v>
      </c>
      <c r="I152" s="14">
        <v>0</v>
      </c>
    </row>
    <row r="153" spans="1:9" ht="17.25" customHeight="1" x14ac:dyDescent="0.25">
      <c r="A153" s="124"/>
      <c r="B153" s="128"/>
      <c r="C153" s="90" t="s">
        <v>24</v>
      </c>
      <c r="D153" s="6">
        <f t="shared" si="58"/>
        <v>0</v>
      </c>
      <c r="E153" s="24">
        <v>0</v>
      </c>
      <c r="F153" s="24">
        <v>0</v>
      </c>
      <c r="G153" s="14">
        <v>0</v>
      </c>
      <c r="H153" s="24">
        <v>0</v>
      </c>
      <c r="I153" s="14">
        <v>0</v>
      </c>
    </row>
    <row r="154" spans="1:9" ht="15" customHeight="1" x14ac:dyDescent="0.25">
      <c r="A154" s="122" t="s">
        <v>142</v>
      </c>
      <c r="B154" s="126" t="s">
        <v>68</v>
      </c>
      <c r="C154" s="98" t="s">
        <v>6</v>
      </c>
      <c r="D154" s="6">
        <f t="shared" si="58"/>
        <v>0</v>
      </c>
      <c r="E154" s="24">
        <f>E155+E156</f>
        <v>0</v>
      </c>
      <c r="F154" s="24">
        <f t="shared" ref="F154:H154" si="65">F155</f>
        <v>0</v>
      </c>
      <c r="G154" s="14">
        <f>G155</f>
        <v>0</v>
      </c>
      <c r="H154" s="24">
        <f t="shared" si="65"/>
        <v>0</v>
      </c>
      <c r="I154" s="14">
        <f>I155</f>
        <v>0</v>
      </c>
    </row>
    <row r="155" spans="1:9" ht="27" customHeight="1" x14ac:dyDescent="0.25">
      <c r="A155" s="123"/>
      <c r="B155" s="127"/>
      <c r="C155" s="97" t="s">
        <v>36</v>
      </c>
      <c r="D155" s="6">
        <f t="shared" si="58"/>
        <v>0</v>
      </c>
      <c r="E155" s="24">
        <v>0</v>
      </c>
      <c r="F155" s="24">
        <v>0</v>
      </c>
      <c r="G155" s="14">
        <v>0</v>
      </c>
      <c r="H155" s="24">
        <v>0</v>
      </c>
      <c r="I155" s="14">
        <v>0</v>
      </c>
    </row>
    <row r="156" spans="1:9" ht="16.5" customHeight="1" x14ac:dyDescent="0.25">
      <c r="A156" s="124"/>
      <c r="B156" s="128"/>
      <c r="C156" s="99" t="s">
        <v>24</v>
      </c>
      <c r="D156" s="6">
        <f t="shared" si="58"/>
        <v>0</v>
      </c>
      <c r="E156" s="24">
        <v>0</v>
      </c>
      <c r="F156" s="24">
        <v>0</v>
      </c>
      <c r="G156" s="14">
        <v>0</v>
      </c>
      <c r="H156" s="24">
        <v>0</v>
      </c>
      <c r="I156" s="14">
        <v>0</v>
      </c>
    </row>
    <row r="157" spans="1:9" ht="16.5" customHeight="1" x14ac:dyDescent="0.25">
      <c r="A157" s="122" t="s">
        <v>143</v>
      </c>
      <c r="B157" s="126" t="s">
        <v>94</v>
      </c>
      <c r="C157" s="89" t="s">
        <v>6</v>
      </c>
      <c r="D157" s="6">
        <f t="shared" si="58"/>
        <v>2893.4290000000001</v>
      </c>
      <c r="E157" s="24">
        <f>E158+E159</f>
        <v>0</v>
      </c>
      <c r="F157" s="24">
        <f t="shared" ref="F157" si="66">F158</f>
        <v>16.75</v>
      </c>
      <c r="G157" s="14">
        <f>G158</f>
        <v>1254.6790000000001</v>
      </c>
      <c r="H157" s="14">
        <f t="shared" ref="H157:I157" si="67">H158</f>
        <v>1622</v>
      </c>
      <c r="I157" s="14">
        <f t="shared" si="67"/>
        <v>0</v>
      </c>
    </row>
    <row r="158" spans="1:9" ht="27" customHeight="1" x14ac:dyDescent="0.25">
      <c r="A158" s="123"/>
      <c r="B158" s="127"/>
      <c r="C158" s="91" t="s">
        <v>36</v>
      </c>
      <c r="D158" s="6">
        <f t="shared" si="58"/>
        <v>2893.4290000000001</v>
      </c>
      <c r="E158" s="24">
        <v>0</v>
      </c>
      <c r="F158" s="24">
        <v>16.75</v>
      </c>
      <c r="G158" s="24">
        <v>1254.6790000000001</v>
      </c>
      <c r="H158" s="24">
        <f>352+1260+10</f>
        <v>1622</v>
      </c>
      <c r="I158" s="24">
        <v>0</v>
      </c>
    </row>
    <row r="159" spans="1:9" ht="16.5" customHeight="1" x14ac:dyDescent="0.25">
      <c r="A159" s="124"/>
      <c r="B159" s="128"/>
      <c r="C159" s="90" t="s">
        <v>24</v>
      </c>
      <c r="D159" s="6">
        <f t="shared" si="58"/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</row>
    <row r="160" spans="1:9" ht="17.25" customHeight="1" x14ac:dyDescent="0.25">
      <c r="A160" s="129" t="s">
        <v>105</v>
      </c>
      <c r="B160" s="126" t="s">
        <v>94</v>
      </c>
      <c r="C160" s="114" t="s">
        <v>6</v>
      </c>
      <c r="D160" s="6">
        <f t="shared" ref="D160:D171" si="68">G160+H160+I160+E160+F160</f>
        <v>1046.0070000000001</v>
      </c>
      <c r="E160" s="24">
        <f>E161+E162</f>
        <v>18.649999999999999</v>
      </c>
      <c r="F160" s="24">
        <f t="shared" ref="F160" si="69">F161</f>
        <v>9</v>
      </c>
      <c r="G160" s="14">
        <f>G161</f>
        <v>874.35699999999997</v>
      </c>
      <c r="H160" s="14">
        <f t="shared" ref="H160:I160" si="70">H161</f>
        <v>144</v>
      </c>
      <c r="I160" s="14">
        <f t="shared" si="70"/>
        <v>0</v>
      </c>
    </row>
    <row r="161" spans="1:9" ht="17.25" customHeight="1" x14ac:dyDescent="0.25">
      <c r="A161" s="130"/>
      <c r="B161" s="127"/>
      <c r="C161" s="113" t="s">
        <v>36</v>
      </c>
      <c r="D161" s="6">
        <f t="shared" si="68"/>
        <v>1046.0070000000001</v>
      </c>
      <c r="E161" s="24">
        <f>E164+E167+E170</f>
        <v>18.649999999999999</v>
      </c>
      <c r="F161" s="24">
        <f t="shared" ref="F161:I161" si="71">F164+F167+F170</f>
        <v>9</v>
      </c>
      <c r="G161" s="24">
        <f t="shared" si="71"/>
        <v>874.35699999999997</v>
      </c>
      <c r="H161" s="24">
        <f t="shared" si="71"/>
        <v>144</v>
      </c>
      <c r="I161" s="24">
        <f t="shared" si="71"/>
        <v>0</v>
      </c>
    </row>
    <row r="162" spans="1:9" ht="69" customHeight="1" x14ac:dyDescent="0.25">
      <c r="A162" s="131"/>
      <c r="B162" s="128"/>
      <c r="C162" s="116" t="s">
        <v>24</v>
      </c>
      <c r="D162" s="6">
        <f t="shared" si="68"/>
        <v>0</v>
      </c>
      <c r="E162" s="24">
        <f>E165+E168+E171</f>
        <v>0</v>
      </c>
      <c r="F162" s="24">
        <f t="shared" ref="F162:I162" si="72">F165+F168+F171</f>
        <v>0</v>
      </c>
      <c r="G162" s="24">
        <f t="shared" si="72"/>
        <v>0</v>
      </c>
      <c r="H162" s="24">
        <f t="shared" si="72"/>
        <v>0</v>
      </c>
      <c r="I162" s="24">
        <f t="shared" si="72"/>
        <v>0</v>
      </c>
    </row>
    <row r="163" spans="1:9" ht="17.25" customHeight="1" x14ac:dyDescent="0.25">
      <c r="A163" s="129" t="s">
        <v>160</v>
      </c>
      <c r="B163" s="126" t="s">
        <v>64</v>
      </c>
      <c r="C163" s="68" t="s">
        <v>6</v>
      </c>
      <c r="D163" s="6">
        <f t="shared" si="68"/>
        <v>587.95399999999995</v>
      </c>
      <c r="E163" s="24">
        <f>E164+E165</f>
        <v>11.67</v>
      </c>
      <c r="F163" s="24">
        <f t="shared" ref="F163" si="73">F164</f>
        <v>0</v>
      </c>
      <c r="G163" s="14">
        <f>G164</f>
        <v>460.78399999999999</v>
      </c>
      <c r="H163" s="14">
        <f t="shared" ref="H163:I163" si="74">H164</f>
        <v>115.5</v>
      </c>
      <c r="I163" s="14">
        <f t="shared" si="74"/>
        <v>0</v>
      </c>
    </row>
    <row r="164" spans="1:9" ht="110.25" customHeight="1" x14ac:dyDescent="0.25">
      <c r="A164" s="130"/>
      <c r="B164" s="127"/>
      <c r="C164" s="70" t="s">
        <v>36</v>
      </c>
      <c r="D164" s="6">
        <f t="shared" si="68"/>
        <v>587.95399999999995</v>
      </c>
      <c r="E164" s="24">
        <v>11.67</v>
      </c>
      <c r="F164" s="24">
        <v>0</v>
      </c>
      <c r="G164" s="24">
        <v>460.78399999999999</v>
      </c>
      <c r="H164" s="24">
        <v>115.5</v>
      </c>
      <c r="I164" s="24">
        <v>0</v>
      </c>
    </row>
    <row r="165" spans="1:9" ht="27" customHeight="1" x14ac:dyDescent="0.25">
      <c r="A165" s="131"/>
      <c r="B165" s="128"/>
      <c r="C165" s="69" t="s">
        <v>24</v>
      </c>
      <c r="D165" s="6">
        <f t="shared" si="68"/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</row>
    <row r="166" spans="1:9" ht="17.25" customHeight="1" x14ac:dyDescent="0.25">
      <c r="A166" s="129" t="s">
        <v>159</v>
      </c>
      <c r="B166" s="126" t="s">
        <v>93</v>
      </c>
      <c r="C166" s="98" t="s">
        <v>6</v>
      </c>
      <c r="D166" s="6">
        <f t="shared" si="68"/>
        <v>385.839</v>
      </c>
      <c r="E166" s="24">
        <f>E167+E168</f>
        <v>0</v>
      </c>
      <c r="F166" s="24">
        <f t="shared" ref="F166" si="75">F167</f>
        <v>0</v>
      </c>
      <c r="G166" s="24">
        <f>G167</f>
        <v>377.43900000000002</v>
      </c>
      <c r="H166" s="24">
        <f t="shared" ref="H166:I166" si="76">H167</f>
        <v>8.4</v>
      </c>
      <c r="I166" s="24">
        <f t="shared" si="76"/>
        <v>0</v>
      </c>
    </row>
    <row r="167" spans="1:9" ht="51" customHeight="1" x14ac:dyDescent="0.25">
      <c r="A167" s="130"/>
      <c r="B167" s="127"/>
      <c r="C167" s="97" t="s">
        <v>36</v>
      </c>
      <c r="D167" s="6">
        <f t="shared" si="68"/>
        <v>385.839</v>
      </c>
      <c r="E167" s="24">
        <v>0</v>
      </c>
      <c r="F167" s="24">
        <v>0</v>
      </c>
      <c r="G167" s="24">
        <v>377.43900000000002</v>
      </c>
      <c r="H167" s="24">
        <v>8.4</v>
      </c>
      <c r="I167" s="24">
        <v>0</v>
      </c>
    </row>
    <row r="168" spans="1:9" ht="25.5" customHeight="1" x14ac:dyDescent="0.25">
      <c r="A168" s="131"/>
      <c r="B168" s="128"/>
      <c r="C168" s="99" t="s">
        <v>24</v>
      </c>
      <c r="D168" s="6">
        <f t="shared" si="68"/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</row>
    <row r="169" spans="1:9" ht="28.5" customHeight="1" x14ac:dyDescent="0.25">
      <c r="A169" s="129" t="s">
        <v>161</v>
      </c>
      <c r="B169" s="126" t="s">
        <v>52</v>
      </c>
      <c r="C169" s="65" t="s">
        <v>6</v>
      </c>
      <c r="D169" s="6">
        <f t="shared" si="68"/>
        <v>72.213999999999999</v>
      </c>
      <c r="E169" s="24">
        <f>E170+E171</f>
        <v>6.98</v>
      </c>
      <c r="F169" s="24">
        <f t="shared" ref="F169" si="77">F170</f>
        <v>9</v>
      </c>
      <c r="G169" s="24">
        <f>G170</f>
        <v>36.134</v>
      </c>
      <c r="H169" s="24">
        <f t="shared" ref="H169:I169" si="78">H170</f>
        <v>20.100000000000001</v>
      </c>
      <c r="I169" s="24">
        <f t="shared" si="78"/>
        <v>0</v>
      </c>
    </row>
    <row r="170" spans="1:9" ht="30.75" customHeight="1" x14ac:dyDescent="0.25">
      <c r="A170" s="130"/>
      <c r="B170" s="127"/>
      <c r="C170" s="67" t="s">
        <v>36</v>
      </c>
      <c r="D170" s="6">
        <f t="shared" si="68"/>
        <v>72.213999999999999</v>
      </c>
      <c r="E170" s="24">
        <v>6.98</v>
      </c>
      <c r="F170" s="24">
        <v>9</v>
      </c>
      <c r="G170" s="24">
        <v>36.134</v>
      </c>
      <c r="H170" s="24">
        <f>11.1+9</f>
        <v>20.100000000000001</v>
      </c>
      <c r="I170" s="24">
        <v>0</v>
      </c>
    </row>
    <row r="171" spans="1:9" ht="19.5" customHeight="1" x14ac:dyDescent="0.25">
      <c r="A171" s="131"/>
      <c r="B171" s="128"/>
      <c r="C171" s="66" t="s">
        <v>24</v>
      </c>
      <c r="D171" s="6">
        <f t="shared" si="68"/>
        <v>0</v>
      </c>
      <c r="E171" s="24">
        <v>0</v>
      </c>
      <c r="F171" s="24">
        <v>0</v>
      </c>
      <c r="G171" s="14">
        <v>0</v>
      </c>
      <c r="H171" s="24">
        <v>0</v>
      </c>
      <c r="I171" s="14">
        <v>0</v>
      </c>
    </row>
    <row r="172" spans="1:9" ht="16.5" customHeight="1" x14ac:dyDescent="0.25">
      <c r="A172" s="136" t="s">
        <v>20</v>
      </c>
      <c r="B172" s="126" t="s">
        <v>59</v>
      </c>
      <c r="C172" s="9" t="s">
        <v>8</v>
      </c>
      <c r="D172" s="10">
        <f t="shared" ref="D172:G172" si="79">D173+D175+D174</f>
        <v>114432.276</v>
      </c>
      <c r="E172" s="10">
        <f t="shared" si="79"/>
        <v>10382.150000000001</v>
      </c>
      <c r="F172" s="10">
        <f t="shared" si="79"/>
        <v>11979.230000000001</v>
      </c>
      <c r="G172" s="10">
        <f t="shared" si="79"/>
        <v>13396.594999999999</v>
      </c>
      <c r="H172" s="10">
        <f>H173+H175+H174</f>
        <v>39628.910999999993</v>
      </c>
      <c r="I172" s="10">
        <f>I173+I175+I174</f>
        <v>39045.39</v>
      </c>
    </row>
    <row r="173" spans="1:9" ht="28.5" customHeight="1" x14ac:dyDescent="0.25">
      <c r="A173" s="137"/>
      <c r="B173" s="127"/>
      <c r="C173" s="52" t="s">
        <v>36</v>
      </c>
      <c r="D173" s="6">
        <f t="shared" ref="D173:D211" si="80">G173+H173+I173+E173+F173</f>
        <v>61604.046999999999</v>
      </c>
      <c r="E173" s="16">
        <f t="shared" ref="E173:F173" si="81">E177+E181+E185+E201</f>
        <v>10382.150000000001</v>
      </c>
      <c r="F173" s="16">
        <f t="shared" si="81"/>
        <v>11979.230000000001</v>
      </c>
      <c r="G173" s="16">
        <f>G177+G181+G185+G201</f>
        <v>12146.594999999999</v>
      </c>
      <c r="H173" s="16">
        <f t="shared" ref="H173:I173" si="82">H177+H181+H185+H201</f>
        <v>13835.681999999997</v>
      </c>
      <c r="I173" s="16">
        <f t="shared" si="82"/>
        <v>13260.39</v>
      </c>
    </row>
    <row r="174" spans="1:9" ht="15.75" customHeight="1" x14ac:dyDescent="0.25">
      <c r="A174" s="137"/>
      <c r="B174" s="127"/>
      <c r="C174" s="118" t="s">
        <v>23</v>
      </c>
      <c r="D174" s="16">
        <f t="shared" ref="D174:G174" si="83">D187</f>
        <v>0</v>
      </c>
      <c r="E174" s="16">
        <f t="shared" si="83"/>
        <v>0</v>
      </c>
      <c r="F174" s="16">
        <f t="shared" si="83"/>
        <v>0</v>
      </c>
      <c r="G174" s="16">
        <f t="shared" si="83"/>
        <v>0</v>
      </c>
      <c r="H174" s="16">
        <f>H187</f>
        <v>0</v>
      </c>
      <c r="I174" s="16">
        <f>I187</f>
        <v>0</v>
      </c>
    </row>
    <row r="175" spans="1:9" ht="15.75" customHeight="1" x14ac:dyDescent="0.25">
      <c r="A175" s="138"/>
      <c r="B175" s="128"/>
      <c r="C175" s="34" t="s">
        <v>26</v>
      </c>
      <c r="D175" s="6">
        <f>G175+H175+I175+E175+F175</f>
        <v>52828.228999999999</v>
      </c>
      <c r="E175" s="12">
        <v>0</v>
      </c>
      <c r="F175" s="12">
        <f>F186</f>
        <v>0</v>
      </c>
      <c r="G175" s="12">
        <f>G186</f>
        <v>1250</v>
      </c>
      <c r="H175" s="12">
        <f>H186</f>
        <v>25793.228999999999</v>
      </c>
      <c r="I175" s="12">
        <f>I186</f>
        <v>25785</v>
      </c>
    </row>
    <row r="176" spans="1:9" ht="18" customHeight="1" x14ac:dyDescent="0.25">
      <c r="A176" s="121" t="s">
        <v>144</v>
      </c>
      <c r="B176" s="121" t="s">
        <v>80</v>
      </c>
      <c r="C176" s="13" t="s">
        <v>8</v>
      </c>
      <c r="D176" s="6">
        <f t="shared" si="80"/>
        <v>58749.539000000004</v>
      </c>
      <c r="E176" s="14">
        <f>E177</f>
        <v>10084.86</v>
      </c>
      <c r="F176" s="14">
        <f>F177</f>
        <v>10487.7</v>
      </c>
      <c r="G176" s="14">
        <f>G177</f>
        <v>11375.504000000001</v>
      </c>
      <c r="H176" s="14">
        <f t="shared" ref="H176:I176" si="84">H177</f>
        <v>13545.884999999998</v>
      </c>
      <c r="I176" s="14">
        <f t="shared" si="84"/>
        <v>13255.59</v>
      </c>
    </row>
    <row r="177" spans="1:9" ht="29.25" customHeight="1" x14ac:dyDescent="0.25">
      <c r="A177" s="121"/>
      <c r="B177" s="121"/>
      <c r="C177" s="52" t="s">
        <v>36</v>
      </c>
      <c r="D177" s="6">
        <f t="shared" si="80"/>
        <v>58749.539000000004</v>
      </c>
      <c r="E177" s="12">
        <f t="shared" ref="E177:I177" si="85">E179</f>
        <v>10084.86</v>
      </c>
      <c r="F177" s="16">
        <f t="shared" si="85"/>
        <v>10487.7</v>
      </c>
      <c r="G177" s="16">
        <f t="shared" si="85"/>
        <v>11375.504000000001</v>
      </c>
      <c r="H177" s="16">
        <f t="shared" si="85"/>
        <v>13545.884999999998</v>
      </c>
      <c r="I177" s="16">
        <f t="shared" si="85"/>
        <v>13255.59</v>
      </c>
    </row>
    <row r="178" spans="1:9" ht="16.5" customHeight="1" x14ac:dyDescent="0.25">
      <c r="A178" s="121" t="s">
        <v>145</v>
      </c>
      <c r="B178" s="121" t="s">
        <v>80</v>
      </c>
      <c r="C178" s="13" t="s">
        <v>8</v>
      </c>
      <c r="D178" s="6">
        <f t="shared" si="80"/>
        <v>58749.539000000004</v>
      </c>
      <c r="E178" s="14">
        <f t="shared" ref="E178:I178" si="86">E179</f>
        <v>10084.86</v>
      </c>
      <c r="F178" s="24">
        <f t="shared" si="86"/>
        <v>10487.7</v>
      </c>
      <c r="G178" s="24">
        <f t="shared" si="86"/>
        <v>11375.504000000001</v>
      </c>
      <c r="H178" s="24">
        <f t="shared" si="86"/>
        <v>13545.884999999998</v>
      </c>
      <c r="I178" s="24">
        <f t="shared" si="86"/>
        <v>13255.59</v>
      </c>
    </row>
    <row r="179" spans="1:9" ht="32.25" customHeight="1" x14ac:dyDescent="0.25">
      <c r="A179" s="121"/>
      <c r="B179" s="121"/>
      <c r="C179" s="52" t="s">
        <v>36</v>
      </c>
      <c r="D179" s="6">
        <f t="shared" si="80"/>
        <v>58749.539000000004</v>
      </c>
      <c r="E179" s="12">
        <v>10084.86</v>
      </c>
      <c r="F179" s="16">
        <v>10487.7</v>
      </c>
      <c r="G179" s="16">
        <v>11375.504000000001</v>
      </c>
      <c r="H179" s="16">
        <f>13255.585+140+54.3+96</f>
        <v>13545.884999999998</v>
      </c>
      <c r="I179" s="16">
        <v>13255.59</v>
      </c>
    </row>
    <row r="180" spans="1:9" ht="15.75" customHeight="1" x14ac:dyDescent="0.25">
      <c r="A180" s="121" t="s">
        <v>9</v>
      </c>
      <c r="B180" s="121" t="s">
        <v>80</v>
      </c>
      <c r="C180" s="13" t="s">
        <v>8</v>
      </c>
      <c r="D180" s="6">
        <f t="shared" si="80"/>
        <v>252.98000000000002</v>
      </c>
      <c r="E180" s="14">
        <f>E181</f>
        <v>40.9</v>
      </c>
      <c r="F180" s="24">
        <f>F181</f>
        <v>50.41</v>
      </c>
      <c r="G180" s="24">
        <f>G181</f>
        <v>52.07</v>
      </c>
      <c r="H180" s="24">
        <f t="shared" ref="H180:I180" si="87">H181</f>
        <v>104.8</v>
      </c>
      <c r="I180" s="24">
        <f t="shared" si="87"/>
        <v>4.8</v>
      </c>
    </row>
    <row r="181" spans="1:9" ht="31.5" customHeight="1" x14ac:dyDescent="0.25">
      <c r="A181" s="121"/>
      <c r="B181" s="121"/>
      <c r="C181" s="70" t="s">
        <v>36</v>
      </c>
      <c r="D181" s="6">
        <f>G181+H181+I181+E181+F181</f>
        <v>252.98000000000002</v>
      </c>
      <c r="E181" s="12">
        <f>E183</f>
        <v>40.9</v>
      </c>
      <c r="F181" s="16">
        <f>F183</f>
        <v>50.41</v>
      </c>
      <c r="G181" s="16">
        <f>G183</f>
        <v>52.07</v>
      </c>
      <c r="H181" s="16">
        <f t="shared" ref="H181:I181" si="88">H183</f>
        <v>104.8</v>
      </c>
      <c r="I181" s="16">
        <f t="shared" si="88"/>
        <v>4.8</v>
      </c>
    </row>
    <row r="182" spans="1:9" ht="19.5" customHeight="1" x14ac:dyDescent="0.25">
      <c r="A182" s="121" t="s">
        <v>146</v>
      </c>
      <c r="B182" s="121" t="s">
        <v>80</v>
      </c>
      <c r="C182" s="15" t="s">
        <v>8</v>
      </c>
      <c r="D182" s="6">
        <f t="shared" si="80"/>
        <v>252.98000000000002</v>
      </c>
      <c r="E182" s="14">
        <f t="shared" ref="E182:I182" si="89">E183</f>
        <v>40.9</v>
      </c>
      <c r="F182" s="24">
        <f t="shared" si="89"/>
        <v>50.41</v>
      </c>
      <c r="G182" s="24">
        <f t="shared" si="89"/>
        <v>52.07</v>
      </c>
      <c r="H182" s="24">
        <f t="shared" si="89"/>
        <v>104.8</v>
      </c>
      <c r="I182" s="24">
        <f t="shared" si="89"/>
        <v>4.8</v>
      </c>
    </row>
    <row r="183" spans="1:9" ht="55.8" customHeight="1" x14ac:dyDescent="0.25">
      <c r="A183" s="121"/>
      <c r="B183" s="121"/>
      <c r="C183" s="52" t="s">
        <v>36</v>
      </c>
      <c r="D183" s="6">
        <f t="shared" si="80"/>
        <v>252.98000000000002</v>
      </c>
      <c r="E183" s="12">
        <v>40.9</v>
      </c>
      <c r="F183" s="16">
        <v>50.41</v>
      </c>
      <c r="G183" s="16">
        <v>52.07</v>
      </c>
      <c r="H183" s="16">
        <f>4.8+100</f>
        <v>104.8</v>
      </c>
      <c r="I183" s="16">
        <v>4.8</v>
      </c>
    </row>
    <row r="184" spans="1:9" ht="16.5" customHeight="1" x14ac:dyDescent="0.25">
      <c r="A184" s="122" t="s">
        <v>22</v>
      </c>
      <c r="B184" s="126" t="s">
        <v>80</v>
      </c>
      <c r="C184" s="13" t="s">
        <v>8</v>
      </c>
      <c r="D184" s="6">
        <f t="shared" si="80"/>
        <v>55345.107000000004</v>
      </c>
      <c r="E184" s="16">
        <f t="shared" ref="E184:F184" si="90">E185+E186+E187</f>
        <v>189.54</v>
      </c>
      <c r="F184" s="16">
        <f t="shared" si="90"/>
        <v>1441.1200000000001</v>
      </c>
      <c r="G184" s="16">
        <f>G185+G186+G187</f>
        <v>1951.221</v>
      </c>
      <c r="H184" s="16">
        <f t="shared" ref="H184:I184" si="91">H185+H186+H187</f>
        <v>25978.225999999999</v>
      </c>
      <c r="I184" s="16">
        <f t="shared" si="91"/>
        <v>25785</v>
      </c>
    </row>
    <row r="185" spans="1:9" ht="15.75" customHeight="1" x14ac:dyDescent="0.25">
      <c r="A185" s="123"/>
      <c r="B185" s="127"/>
      <c r="C185" s="52" t="s">
        <v>36</v>
      </c>
      <c r="D185" s="12">
        <f>D189+D197+D194+D190+D199</f>
        <v>2516.8780000000002</v>
      </c>
      <c r="E185" s="12">
        <f t="shared" ref="E185:G185" si="92">E189+E197+E194+E190+E199</f>
        <v>189.54</v>
      </c>
      <c r="F185" s="12">
        <f t="shared" si="92"/>
        <v>1441.1200000000001</v>
      </c>
      <c r="G185" s="12">
        <f t="shared" si="92"/>
        <v>701.221</v>
      </c>
      <c r="H185" s="12">
        <f>H189+H197+H194+H190+H199</f>
        <v>184.99700000000001</v>
      </c>
      <c r="I185" s="12">
        <f t="shared" ref="I185" si="93">I189+I197+I194+I190</f>
        <v>0</v>
      </c>
    </row>
    <row r="186" spans="1:9" ht="18" customHeight="1" x14ac:dyDescent="0.25">
      <c r="A186" s="123"/>
      <c r="B186" s="127"/>
      <c r="C186" s="34" t="s">
        <v>26</v>
      </c>
      <c r="D186" s="6">
        <f t="shared" si="80"/>
        <v>52828.228999999999</v>
      </c>
      <c r="E186" s="12">
        <v>0</v>
      </c>
      <c r="F186" s="24">
        <f>F195</f>
        <v>0</v>
      </c>
      <c r="G186" s="24">
        <f>G195+G191</f>
        <v>1250</v>
      </c>
      <c r="H186" s="24">
        <f>H195+H191</f>
        <v>25793.228999999999</v>
      </c>
      <c r="I186" s="24">
        <f t="shared" ref="I186" si="94">I195+I191</f>
        <v>25785</v>
      </c>
    </row>
    <row r="187" spans="1:9" ht="45" customHeight="1" x14ac:dyDescent="0.25">
      <c r="A187" s="124"/>
      <c r="B187" s="128"/>
      <c r="C187" s="115" t="s">
        <v>23</v>
      </c>
      <c r="D187" s="6">
        <f t="shared" si="80"/>
        <v>0</v>
      </c>
      <c r="E187" s="24">
        <f t="shared" ref="E187:F187" si="95">E192</f>
        <v>0</v>
      </c>
      <c r="F187" s="24">
        <f t="shared" si="95"/>
        <v>0</v>
      </c>
      <c r="G187" s="24">
        <f>G192</f>
        <v>0</v>
      </c>
      <c r="H187" s="24">
        <f t="shared" ref="H187:I187" si="96">H192</f>
        <v>0</v>
      </c>
      <c r="I187" s="24">
        <f t="shared" si="96"/>
        <v>0</v>
      </c>
    </row>
    <row r="188" spans="1:9" ht="17.25" customHeight="1" x14ac:dyDescent="0.25">
      <c r="A188" s="129" t="s">
        <v>148</v>
      </c>
      <c r="B188" s="126" t="s">
        <v>80</v>
      </c>
      <c r="C188" s="13" t="s">
        <v>8</v>
      </c>
      <c r="D188" s="24">
        <f t="shared" ref="D188:F188" si="97">D189+D190+D191+D192</f>
        <v>53530.657999999996</v>
      </c>
      <c r="E188" s="24">
        <f t="shared" si="97"/>
        <v>48.19</v>
      </c>
      <c r="F188" s="24">
        <f t="shared" si="97"/>
        <v>1114.04</v>
      </c>
      <c r="G188" s="24">
        <f>G189+G190+G191+G192</f>
        <v>662.56200000000001</v>
      </c>
      <c r="H188" s="24">
        <f>H189+H190+H191+H192</f>
        <v>25920.865999999998</v>
      </c>
      <c r="I188" s="24">
        <f t="shared" ref="I188" si="98">I189+I190+I191+I192</f>
        <v>25785</v>
      </c>
    </row>
    <row r="189" spans="1:9" ht="27" customHeight="1" x14ac:dyDescent="0.25">
      <c r="A189" s="130"/>
      <c r="B189" s="127"/>
      <c r="C189" s="113" t="s">
        <v>36</v>
      </c>
      <c r="D189" s="6">
        <f t="shared" si="80"/>
        <v>1824.7919999999999</v>
      </c>
      <c r="E189" s="12">
        <v>48.19</v>
      </c>
      <c r="F189" s="16">
        <v>1114.04</v>
      </c>
      <c r="G189" s="16">
        <v>662.56200000000001</v>
      </c>
      <c r="H189" s="16">
        <v>0</v>
      </c>
      <c r="I189" s="16">
        <v>0</v>
      </c>
    </row>
    <row r="190" spans="1:9" ht="39.75" customHeight="1" x14ac:dyDescent="0.25">
      <c r="A190" s="130"/>
      <c r="B190" s="127"/>
      <c r="C190" s="57" t="s">
        <v>49</v>
      </c>
      <c r="D190" s="6">
        <f t="shared" si="80"/>
        <v>127.637</v>
      </c>
      <c r="E190" s="24">
        <v>0</v>
      </c>
      <c r="F190" s="40">
        <v>0</v>
      </c>
      <c r="G190" s="40">
        <v>0</v>
      </c>
      <c r="H190" s="40">
        <v>127.637</v>
      </c>
      <c r="I190" s="40">
        <v>0</v>
      </c>
    </row>
    <row r="191" spans="1:9" ht="18" customHeight="1" x14ac:dyDescent="0.25">
      <c r="A191" s="130"/>
      <c r="B191" s="127"/>
      <c r="C191" s="115" t="s">
        <v>27</v>
      </c>
      <c r="D191" s="6">
        <f t="shared" si="80"/>
        <v>51578.228999999999</v>
      </c>
      <c r="E191" s="24">
        <v>0</v>
      </c>
      <c r="F191" s="40">
        <v>0</v>
      </c>
      <c r="G191" s="40">
        <v>0</v>
      </c>
      <c r="H191" s="40">
        <v>25793.228999999999</v>
      </c>
      <c r="I191" s="40">
        <v>25785</v>
      </c>
    </row>
    <row r="192" spans="1:9" ht="18" customHeight="1" x14ac:dyDescent="0.25">
      <c r="A192" s="131"/>
      <c r="B192" s="128"/>
      <c r="C192" s="115" t="s">
        <v>23</v>
      </c>
      <c r="D192" s="6">
        <f t="shared" si="80"/>
        <v>0</v>
      </c>
      <c r="E192" s="24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3.5" customHeight="1" x14ac:dyDescent="0.25">
      <c r="A193" s="122" t="s">
        <v>147</v>
      </c>
      <c r="B193" s="126" t="s">
        <v>80</v>
      </c>
      <c r="C193" s="13" t="s">
        <v>8</v>
      </c>
      <c r="D193" s="6">
        <f t="shared" si="80"/>
        <v>1401.8390000000002</v>
      </c>
      <c r="E193" s="14">
        <f>E194</f>
        <v>0</v>
      </c>
      <c r="F193" s="16">
        <f>F194+F195</f>
        <v>113.18</v>
      </c>
      <c r="G193" s="16">
        <f>G194+G195</f>
        <v>1288.6590000000001</v>
      </c>
      <c r="H193" s="16">
        <f t="shared" ref="H193:I193" si="99">H194+H195</f>
        <v>0</v>
      </c>
      <c r="I193" s="16">
        <f t="shared" si="99"/>
        <v>0</v>
      </c>
    </row>
    <row r="194" spans="1:9" ht="40.5" customHeight="1" x14ac:dyDescent="0.25">
      <c r="A194" s="123"/>
      <c r="B194" s="127"/>
      <c r="C194" s="52" t="s">
        <v>49</v>
      </c>
      <c r="D194" s="6">
        <f t="shared" si="80"/>
        <v>151.839</v>
      </c>
      <c r="E194" s="12">
        <v>0</v>
      </c>
      <c r="F194" s="24">
        <v>113.18</v>
      </c>
      <c r="G194" s="16">
        <v>38.658999999999999</v>
      </c>
      <c r="H194" s="24">
        <v>0</v>
      </c>
      <c r="I194" s="16">
        <v>0</v>
      </c>
    </row>
    <row r="195" spans="1:9" ht="12.75" customHeight="1" x14ac:dyDescent="0.25">
      <c r="A195" s="123"/>
      <c r="B195" s="128"/>
      <c r="C195" s="34" t="s">
        <v>26</v>
      </c>
      <c r="D195" s="6">
        <f t="shared" si="80"/>
        <v>1250</v>
      </c>
      <c r="E195" s="12">
        <v>0</v>
      </c>
      <c r="F195" s="24">
        <v>0</v>
      </c>
      <c r="G195" s="16">
        <v>1250</v>
      </c>
      <c r="H195" s="24">
        <v>0</v>
      </c>
      <c r="I195" s="16">
        <v>0</v>
      </c>
    </row>
    <row r="196" spans="1:9" ht="20.25" customHeight="1" x14ac:dyDescent="0.25">
      <c r="A196" s="54" t="s">
        <v>39</v>
      </c>
      <c r="B196" s="125" t="s">
        <v>80</v>
      </c>
      <c r="C196" s="13" t="s">
        <v>8</v>
      </c>
      <c r="D196" s="6">
        <f t="shared" si="80"/>
        <v>355.25</v>
      </c>
      <c r="E196" s="12">
        <f>E197</f>
        <v>141.35</v>
      </c>
      <c r="F196" s="16">
        <f>F197</f>
        <v>213.9</v>
      </c>
      <c r="G196" s="16">
        <f>G197</f>
        <v>0</v>
      </c>
      <c r="H196" s="16">
        <f t="shared" ref="H196:I198" si="100">H197</f>
        <v>0</v>
      </c>
      <c r="I196" s="16">
        <f t="shared" si="100"/>
        <v>0</v>
      </c>
    </row>
    <row r="197" spans="1:9" ht="33" customHeight="1" x14ac:dyDescent="0.25">
      <c r="A197" s="72" t="s">
        <v>50</v>
      </c>
      <c r="B197" s="125"/>
      <c r="C197" s="52" t="s">
        <v>36</v>
      </c>
      <c r="D197" s="6">
        <f t="shared" si="80"/>
        <v>355.25</v>
      </c>
      <c r="E197" s="12">
        <v>141.35</v>
      </c>
      <c r="F197" s="16">
        <v>213.9</v>
      </c>
      <c r="G197" s="16">
        <v>0</v>
      </c>
      <c r="H197" s="16">
        <v>0</v>
      </c>
      <c r="I197" s="16">
        <v>0</v>
      </c>
    </row>
    <row r="198" spans="1:9" ht="20.25" customHeight="1" x14ac:dyDescent="0.25">
      <c r="A198" s="129" t="s">
        <v>155</v>
      </c>
      <c r="B198" s="125" t="s">
        <v>80</v>
      </c>
      <c r="C198" s="31" t="s">
        <v>8</v>
      </c>
      <c r="D198" s="6">
        <f t="shared" ref="D198:D199" si="101">G198+H198+I198+E198+F198</f>
        <v>57.36</v>
      </c>
      <c r="E198" s="12">
        <f>E199</f>
        <v>0</v>
      </c>
      <c r="F198" s="16">
        <f>F199</f>
        <v>0</v>
      </c>
      <c r="G198" s="16">
        <f>G199</f>
        <v>0</v>
      </c>
      <c r="H198" s="16">
        <f t="shared" si="100"/>
        <v>57.36</v>
      </c>
      <c r="I198" s="16">
        <f t="shared" si="100"/>
        <v>0</v>
      </c>
    </row>
    <row r="199" spans="1:9" ht="25.5" customHeight="1" x14ac:dyDescent="0.25">
      <c r="A199" s="131"/>
      <c r="B199" s="125"/>
      <c r="C199" s="119" t="s">
        <v>36</v>
      </c>
      <c r="D199" s="6">
        <f t="shared" si="101"/>
        <v>57.36</v>
      </c>
      <c r="E199" s="12">
        <v>0</v>
      </c>
      <c r="F199" s="16">
        <v>0</v>
      </c>
      <c r="G199" s="16">
        <v>0</v>
      </c>
      <c r="H199" s="16">
        <v>57.36</v>
      </c>
      <c r="I199" s="16">
        <v>0</v>
      </c>
    </row>
    <row r="200" spans="1:9" ht="21.75" customHeight="1" x14ac:dyDescent="0.25">
      <c r="A200" s="129" t="s">
        <v>101</v>
      </c>
      <c r="B200" s="125" t="s">
        <v>80</v>
      </c>
      <c r="C200" s="31" t="s">
        <v>8</v>
      </c>
      <c r="D200" s="6">
        <f t="shared" ref="D200:D201" si="102">G200+H200+I200+E200+F200</f>
        <v>84.649999999999991</v>
      </c>
      <c r="E200" s="16">
        <f>E201</f>
        <v>66.849999999999994</v>
      </c>
      <c r="F200" s="16">
        <f t="shared" ref="F200:I200" si="103">F201</f>
        <v>0</v>
      </c>
      <c r="G200" s="16">
        <f t="shared" si="103"/>
        <v>17.799999999999997</v>
      </c>
      <c r="H200" s="16">
        <f t="shared" si="103"/>
        <v>0</v>
      </c>
      <c r="I200" s="16">
        <f t="shared" si="103"/>
        <v>0</v>
      </c>
    </row>
    <row r="201" spans="1:9" ht="27.75" customHeight="1" x14ac:dyDescent="0.25">
      <c r="A201" s="131"/>
      <c r="B201" s="125"/>
      <c r="C201" s="113" t="s">
        <v>36</v>
      </c>
      <c r="D201" s="6">
        <f t="shared" si="102"/>
        <v>84.649999999999991</v>
      </c>
      <c r="E201" s="16">
        <f>E203+E205</f>
        <v>66.849999999999994</v>
      </c>
      <c r="F201" s="16">
        <f t="shared" ref="F201:I201" si="104">F203+F205</f>
        <v>0</v>
      </c>
      <c r="G201" s="16">
        <f t="shared" si="104"/>
        <v>17.799999999999997</v>
      </c>
      <c r="H201" s="16">
        <f t="shared" si="104"/>
        <v>0</v>
      </c>
      <c r="I201" s="16">
        <f t="shared" si="104"/>
        <v>0</v>
      </c>
    </row>
    <row r="202" spans="1:9" ht="27" customHeight="1" x14ac:dyDescent="0.25">
      <c r="A202" s="55" t="s">
        <v>102</v>
      </c>
      <c r="B202" s="125" t="s">
        <v>80</v>
      </c>
      <c r="C202" s="31" t="s">
        <v>8</v>
      </c>
      <c r="D202" s="6">
        <f t="shared" si="80"/>
        <v>32.1</v>
      </c>
      <c r="E202" s="16">
        <f>E203</f>
        <v>23</v>
      </c>
      <c r="F202" s="16">
        <f t="shared" ref="F202:I202" si="105">F203</f>
        <v>0</v>
      </c>
      <c r="G202" s="16">
        <f t="shared" si="105"/>
        <v>9.1</v>
      </c>
      <c r="H202" s="16">
        <f t="shared" si="105"/>
        <v>0</v>
      </c>
      <c r="I202" s="16">
        <f t="shared" si="105"/>
        <v>0</v>
      </c>
    </row>
    <row r="203" spans="1:9" ht="56.25" customHeight="1" x14ac:dyDescent="0.25">
      <c r="A203" s="72" t="s">
        <v>88</v>
      </c>
      <c r="B203" s="125"/>
      <c r="C203" s="70" t="s">
        <v>36</v>
      </c>
      <c r="D203" s="6">
        <f t="shared" si="80"/>
        <v>32.1</v>
      </c>
      <c r="E203" s="16">
        <v>23</v>
      </c>
      <c r="F203" s="16">
        <v>0</v>
      </c>
      <c r="G203" s="16">
        <v>9.1</v>
      </c>
      <c r="H203" s="16">
        <v>0</v>
      </c>
      <c r="I203" s="16">
        <v>0</v>
      </c>
    </row>
    <row r="204" spans="1:9" ht="18" customHeight="1" x14ac:dyDescent="0.25">
      <c r="A204" s="55" t="s">
        <v>100</v>
      </c>
      <c r="B204" s="125" t="s">
        <v>80</v>
      </c>
      <c r="C204" s="13" t="s">
        <v>8</v>
      </c>
      <c r="D204" s="6">
        <f t="shared" si="80"/>
        <v>52.55</v>
      </c>
      <c r="E204" s="16">
        <f>E205</f>
        <v>43.85</v>
      </c>
      <c r="F204" s="16">
        <v>0</v>
      </c>
      <c r="G204" s="16">
        <f>G205</f>
        <v>8.6999999999999993</v>
      </c>
      <c r="H204" s="16">
        <f t="shared" ref="H204:I204" si="106">H205</f>
        <v>0</v>
      </c>
      <c r="I204" s="16">
        <f t="shared" si="106"/>
        <v>0</v>
      </c>
    </row>
    <row r="205" spans="1:9" ht="39.75" customHeight="1" x14ac:dyDescent="0.25">
      <c r="A205" s="72" t="s">
        <v>99</v>
      </c>
      <c r="B205" s="125"/>
      <c r="C205" s="70" t="s">
        <v>36</v>
      </c>
      <c r="D205" s="6">
        <f t="shared" si="80"/>
        <v>52.55</v>
      </c>
      <c r="E205" s="16">
        <v>43.85</v>
      </c>
      <c r="F205" s="16">
        <v>0</v>
      </c>
      <c r="G205" s="16">
        <v>8.6999999999999993</v>
      </c>
      <c r="H205" s="16">
        <v>0</v>
      </c>
      <c r="I205" s="16">
        <v>0</v>
      </c>
    </row>
    <row r="206" spans="1:9" ht="16.5" customHeight="1" x14ac:dyDescent="0.25">
      <c r="A206" s="153" t="s">
        <v>10</v>
      </c>
      <c r="B206" s="122" t="s">
        <v>54</v>
      </c>
      <c r="C206" s="9" t="s">
        <v>8</v>
      </c>
      <c r="D206" s="48">
        <f t="shared" si="80"/>
        <v>59570.329999999987</v>
      </c>
      <c r="E206" s="10">
        <f t="shared" ref="E206" si="107">E207+E208+E209</f>
        <v>11669.98</v>
      </c>
      <c r="F206" s="10">
        <f>F207+F208+F209</f>
        <v>10652.75</v>
      </c>
      <c r="G206" s="10">
        <f>G207+G208+G209</f>
        <v>12848.347999999998</v>
      </c>
      <c r="H206" s="10">
        <f t="shared" ref="H206:I206" si="108">H207+H208+H209</f>
        <v>13253.276</v>
      </c>
      <c r="I206" s="10">
        <f t="shared" si="108"/>
        <v>11145.975999999999</v>
      </c>
    </row>
    <row r="207" spans="1:9" ht="31.5" customHeight="1" x14ac:dyDescent="0.25">
      <c r="A207" s="153"/>
      <c r="B207" s="123"/>
      <c r="C207" s="52" t="s">
        <v>36</v>
      </c>
      <c r="D207" s="6">
        <f t="shared" si="80"/>
        <v>56563.876999999993</v>
      </c>
      <c r="E207" s="12">
        <f>E211+E215+E243+E264</f>
        <v>10499.89</v>
      </c>
      <c r="F207" s="12">
        <f>F211+F215+F243+F264</f>
        <v>10426.31</v>
      </c>
      <c r="G207" s="12">
        <f>G211+G215+G243+G264</f>
        <v>11574.434999999998</v>
      </c>
      <c r="H207" s="12">
        <f>H211+H215+H243+H264</f>
        <v>13085.271000000001</v>
      </c>
      <c r="I207" s="12">
        <f>I211+I215+I243+I264</f>
        <v>10977.971</v>
      </c>
    </row>
    <row r="208" spans="1:9" ht="17.25" customHeight="1" x14ac:dyDescent="0.25">
      <c r="A208" s="153"/>
      <c r="B208" s="123"/>
      <c r="C208" s="36" t="s">
        <v>27</v>
      </c>
      <c r="D208" s="6">
        <f t="shared" si="80"/>
        <v>3006.453</v>
      </c>
      <c r="E208" s="16">
        <f>E216+E244</f>
        <v>1170.0899999999999</v>
      </c>
      <c r="F208" s="16">
        <f>F216+F244</f>
        <v>226.44</v>
      </c>
      <c r="G208" s="16">
        <f>G216+G244</f>
        <v>1273.913</v>
      </c>
      <c r="H208" s="16">
        <f t="shared" ref="H208:I208" si="109">H216+H244</f>
        <v>168.005</v>
      </c>
      <c r="I208" s="16">
        <f t="shared" si="109"/>
        <v>168.005</v>
      </c>
    </row>
    <row r="209" spans="1:9" ht="18.75" customHeight="1" x14ac:dyDescent="0.25">
      <c r="A209" s="154"/>
      <c r="B209" s="124"/>
      <c r="C209" s="36" t="s">
        <v>23</v>
      </c>
      <c r="D209" s="6">
        <f t="shared" si="80"/>
        <v>0</v>
      </c>
      <c r="E209" s="16">
        <f t="shared" ref="E209" si="110">E217</f>
        <v>0</v>
      </c>
      <c r="F209" s="12">
        <f>F217</f>
        <v>0</v>
      </c>
      <c r="G209" s="12">
        <f>G217</f>
        <v>0</v>
      </c>
      <c r="H209" s="12">
        <f t="shared" ref="H209:I209" si="111">H217</f>
        <v>0</v>
      </c>
      <c r="I209" s="12">
        <f t="shared" si="111"/>
        <v>0</v>
      </c>
    </row>
    <row r="210" spans="1:9" ht="15" customHeight="1" x14ac:dyDescent="0.25">
      <c r="A210" s="152" t="s">
        <v>11</v>
      </c>
      <c r="B210" s="132" t="s">
        <v>81</v>
      </c>
      <c r="C210" s="18" t="s">
        <v>8</v>
      </c>
      <c r="D210" s="6">
        <f t="shared" si="80"/>
        <v>51666.856</v>
      </c>
      <c r="E210" s="24">
        <f>E211</f>
        <v>9496.7000000000007</v>
      </c>
      <c r="F210" s="14">
        <f>F211</f>
        <v>9476.2800000000007</v>
      </c>
      <c r="G210" s="14">
        <f t="shared" ref="G210:I210" si="112">G211</f>
        <v>10746.325999999999</v>
      </c>
      <c r="H210" s="14">
        <f t="shared" si="112"/>
        <v>10986.275</v>
      </c>
      <c r="I210" s="14">
        <f t="shared" si="112"/>
        <v>10961.275</v>
      </c>
    </row>
    <row r="211" spans="1:9" ht="27" customHeight="1" x14ac:dyDescent="0.25">
      <c r="A211" s="152"/>
      <c r="B211" s="132"/>
      <c r="C211" s="52" t="s">
        <v>36</v>
      </c>
      <c r="D211" s="6">
        <f t="shared" si="80"/>
        <v>51666.856</v>
      </c>
      <c r="E211" s="16">
        <f>E213</f>
        <v>9496.7000000000007</v>
      </c>
      <c r="F211" s="12">
        <f>F213</f>
        <v>9476.2800000000007</v>
      </c>
      <c r="G211" s="12">
        <f>G213</f>
        <v>10746.325999999999</v>
      </c>
      <c r="H211" s="12">
        <f t="shared" ref="H211:I211" si="113">H213</f>
        <v>10986.275</v>
      </c>
      <c r="I211" s="12">
        <f t="shared" si="113"/>
        <v>10961.275</v>
      </c>
    </row>
    <row r="212" spans="1:9" ht="16.5" customHeight="1" x14ac:dyDescent="0.25">
      <c r="A212" s="132" t="s">
        <v>149</v>
      </c>
      <c r="B212" s="132" t="s">
        <v>81</v>
      </c>
      <c r="C212" s="13" t="s">
        <v>8</v>
      </c>
      <c r="D212" s="6">
        <f t="shared" ref="D212:D280" si="114">G212+H212+I212+E212+F212</f>
        <v>51666.856</v>
      </c>
      <c r="E212" s="24">
        <f>E213</f>
        <v>9496.7000000000007</v>
      </c>
      <c r="F212" s="14">
        <f>F213</f>
        <v>9476.2800000000007</v>
      </c>
      <c r="G212" s="14">
        <f>G213</f>
        <v>10746.325999999999</v>
      </c>
      <c r="H212" s="14">
        <f t="shared" ref="H212:I212" si="115">H213</f>
        <v>10986.275</v>
      </c>
      <c r="I212" s="14">
        <f t="shared" si="115"/>
        <v>10961.275</v>
      </c>
    </row>
    <row r="213" spans="1:9" ht="27.75" customHeight="1" x14ac:dyDescent="0.25">
      <c r="A213" s="132"/>
      <c r="B213" s="132"/>
      <c r="C213" s="52" t="s">
        <v>36</v>
      </c>
      <c r="D213" s="6">
        <f t="shared" si="114"/>
        <v>51666.856</v>
      </c>
      <c r="E213" s="16">
        <v>9496.7000000000007</v>
      </c>
      <c r="F213" s="16">
        <v>9476.2800000000007</v>
      </c>
      <c r="G213" s="16">
        <v>10746.325999999999</v>
      </c>
      <c r="H213" s="16">
        <f>10961.275+25</f>
        <v>10986.275</v>
      </c>
      <c r="I213" s="16">
        <v>10961.275</v>
      </c>
    </row>
    <row r="214" spans="1:9" ht="14.25" customHeight="1" x14ac:dyDescent="0.25">
      <c r="A214" s="122" t="s">
        <v>12</v>
      </c>
      <c r="B214" s="122" t="s">
        <v>81</v>
      </c>
      <c r="C214" s="13" t="s">
        <v>8</v>
      </c>
      <c r="D214" s="6">
        <f t="shared" si="114"/>
        <v>5246.5839999999998</v>
      </c>
      <c r="E214" s="16">
        <f>E215+E216</f>
        <v>856.05000000000007</v>
      </c>
      <c r="F214" s="12">
        <f t="shared" ref="F214" si="116">F215+F216</f>
        <v>1095.49</v>
      </c>
      <c r="G214" s="12">
        <f>G215+G216+G217</f>
        <v>2008.1419999999998</v>
      </c>
      <c r="H214" s="12">
        <f t="shared" ref="H214:I214" si="117">H215+H216</f>
        <v>1102.201</v>
      </c>
      <c r="I214" s="12">
        <f t="shared" si="117"/>
        <v>184.70099999999999</v>
      </c>
    </row>
    <row r="215" spans="1:9" ht="28.5" customHeight="1" x14ac:dyDescent="0.25">
      <c r="A215" s="123"/>
      <c r="B215" s="123"/>
      <c r="C215" s="52" t="s">
        <v>36</v>
      </c>
      <c r="D215" s="6">
        <f t="shared" si="114"/>
        <v>3260.971</v>
      </c>
      <c r="E215" s="24">
        <f>E219</f>
        <v>706.80000000000007</v>
      </c>
      <c r="F215" s="14">
        <f t="shared" ref="F215" si="118">F219</f>
        <v>869.05000000000007</v>
      </c>
      <c r="G215" s="14">
        <f>G219</f>
        <v>734.22899999999993</v>
      </c>
      <c r="H215" s="14">
        <f>H219</f>
        <v>934.19600000000003</v>
      </c>
      <c r="I215" s="14">
        <f t="shared" ref="I215" si="119">I219</f>
        <v>16.695999999999998</v>
      </c>
    </row>
    <row r="216" spans="1:9" x14ac:dyDescent="0.25">
      <c r="A216" s="123"/>
      <c r="B216" s="123"/>
      <c r="C216" s="36" t="s">
        <v>27</v>
      </c>
      <c r="D216" s="6">
        <f t="shared" si="114"/>
        <v>1985.6130000000003</v>
      </c>
      <c r="E216" s="24">
        <f>E220</f>
        <v>149.25</v>
      </c>
      <c r="F216" s="24">
        <f t="shared" ref="F216:I216" si="120">F220</f>
        <v>226.44</v>
      </c>
      <c r="G216" s="24">
        <f>G220</f>
        <v>1273.913</v>
      </c>
      <c r="H216" s="24">
        <f t="shared" si="120"/>
        <v>168.005</v>
      </c>
      <c r="I216" s="24">
        <f t="shared" si="120"/>
        <v>168.005</v>
      </c>
    </row>
    <row r="217" spans="1:9" x14ac:dyDescent="0.25">
      <c r="A217" s="124"/>
      <c r="B217" s="124"/>
      <c r="C217" s="36" t="s">
        <v>23</v>
      </c>
      <c r="D217" s="6">
        <f t="shared" si="114"/>
        <v>0</v>
      </c>
      <c r="E217" s="24">
        <v>0</v>
      </c>
      <c r="F217" s="14">
        <f>F221</f>
        <v>0</v>
      </c>
      <c r="G217" s="14">
        <f>G221</f>
        <v>0</v>
      </c>
      <c r="H217" s="14">
        <f>H221</f>
        <v>0</v>
      </c>
      <c r="I217" s="14">
        <v>0</v>
      </c>
    </row>
    <row r="218" spans="1:9" ht="16.5" customHeight="1" x14ac:dyDescent="0.25">
      <c r="A218" s="129" t="s">
        <v>47</v>
      </c>
      <c r="B218" s="129" t="s">
        <v>81</v>
      </c>
      <c r="C218" s="23" t="s">
        <v>8</v>
      </c>
      <c r="D218" s="6">
        <f t="shared" si="114"/>
        <v>5246.5839999999998</v>
      </c>
      <c r="E218" s="24">
        <f>E219+E220</f>
        <v>856.05000000000007</v>
      </c>
      <c r="F218" s="14">
        <f>F219+F220+F221</f>
        <v>1095.49</v>
      </c>
      <c r="G218" s="24">
        <f>G219+G220+G221</f>
        <v>2008.1419999999998</v>
      </c>
      <c r="H218" s="24">
        <f t="shared" ref="H218:I218" si="121">H219+H220+H221</f>
        <v>1102.201</v>
      </c>
      <c r="I218" s="24">
        <f t="shared" si="121"/>
        <v>184.70099999999999</v>
      </c>
    </row>
    <row r="219" spans="1:9" ht="26.4" x14ac:dyDescent="0.25">
      <c r="A219" s="130"/>
      <c r="B219" s="130"/>
      <c r="C219" s="52" t="s">
        <v>36</v>
      </c>
      <c r="D219" s="6">
        <f t="shared" si="114"/>
        <v>3260.971</v>
      </c>
      <c r="E219" s="40">
        <f t="shared" ref="E219:F219" si="122">E223+E228+E229+E233+E235+E237+E239+E241+E224</f>
        <v>706.80000000000007</v>
      </c>
      <c r="F219" s="40">
        <f t="shared" si="122"/>
        <v>869.05000000000007</v>
      </c>
      <c r="G219" s="40">
        <f>G223+G228+G229+G233+G235+G237+G239+G241+G224</f>
        <v>734.22899999999993</v>
      </c>
      <c r="H219" s="40">
        <f>H223+H231+H233+H235+H237+H239+H241+H224+H228</f>
        <v>934.19600000000003</v>
      </c>
      <c r="I219" s="40">
        <f t="shared" ref="I219" si="123">I223+I231+I233+I235+I237+I239+I241+I224</f>
        <v>16.695999999999998</v>
      </c>
    </row>
    <row r="220" spans="1:9" x14ac:dyDescent="0.25">
      <c r="A220" s="130"/>
      <c r="B220" s="130"/>
      <c r="C220" s="36" t="s">
        <v>27</v>
      </c>
      <c r="D220" s="6">
        <f t="shared" si="114"/>
        <v>1985.6130000000003</v>
      </c>
      <c r="E220" s="40">
        <f>E225</f>
        <v>149.25</v>
      </c>
      <c r="F220" s="40">
        <f t="shared" ref="F220" si="124">F225</f>
        <v>226.44</v>
      </c>
      <c r="G220" s="40">
        <f>G225+G230</f>
        <v>1273.913</v>
      </c>
      <c r="H220" s="40">
        <f t="shared" ref="H220:I220" si="125">H225+H230</f>
        <v>168.005</v>
      </c>
      <c r="I220" s="40">
        <f t="shared" si="125"/>
        <v>168.005</v>
      </c>
    </row>
    <row r="221" spans="1:9" x14ac:dyDescent="0.25">
      <c r="A221" s="131"/>
      <c r="B221" s="131"/>
      <c r="C221" s="36" t="s">
        <v>23</v>
      </c>
      <c r="D221" s="6">
        <f t="shared" si="114"/>
        <v>0</v>
      </c>
      <c r="E221" s="40">
        <v>0</v>
      </c>
      <c r="F221" s="38">
        <f>F226</f>
        <v>0</v>
      </c>
      <c r="G221" s="38">
        <f>G226+G231</f>
        <v>0</v>
      </c>
      <c r="H221" s="38">
        <f t="shared" ref="H221:I221" si="126">H226+H231</f>
        <v>0</v>
      </c>
      <c r="I221" s="38">
        <f t="shared" si="126"/>
        <v>0</v>
      </c>
    </row>
    <row r="222" spans="1:9" ht="12.75" customHeight="1" x14ac:dyDescent="0.25">
      <c r="A222" s="129" t="s">
        <v>35</v>
      </c>
      <c r="B222" s="129" t="s">
        <v>81</v>
      </c>
      <c r="C222" s="23" t="s">
        <v>8</v>
      </c>
      <c r="D222" s="6">
        <f t="shared" si="114"/>
        <v>2240.8799999999997</v>
      </c>
      <c r="E222" s="24">
        <f>E223+E225+E224</f>
        <v>253.85</v>
      </c>
      <c r="F222" s="24">
        <f t="shared" ref="F222" si="127">F223+F225+F224</f>
        <v>383.40999999999997</v>
      </c>
      <c r="G222" s="24">
        <f>G223+G225+G224+G226</f>
        <v>1107.2179999999998</v>
      </c>
      <c r="H222" s="24">
        <f t="shared" ref="H222:I222" si="128">H223+H225+H224+H226</f>
        <v>323.20100000000002</v>
      </c>
      <c r="I222" s="24">
        <f t="shared" si="128"/>
        <v>173.20099999999999</v>
      </c>
    </row>
    <row r="223" spans="1:9" ht="26.4" x14ac:dyDescent="0.25">
      <c r="A223" s="130"/>
      <c r="B223" s="130"/>
      <c r="C223" s="57" t="s">
        <v>36</v>
      </c>
      <c r="D223" s="6">
        <f t="shared" si="114"/>
        <v>426.96000000000004</v>
      </c>
      <c r="E223" s="24">
        <v>100</v>
      </c>
      <c r="F223" s="40">
        <v>149.96</v>
      </c>
      <c r="G223" s="40">
        <f>27</f>
        <v>27</v>
      </c>
      <c r="H223" s="40">
        <v>150</v>
      </c>
      <c r="I223" s="40">
        <v>0</v>
      </c>
    </row>
    <row r="224" spans="1:9" ht="39.75" customHeight="1" x14ac:dyDescent="0.25">
      <c r="A224" s="130"/>
      <c r="B224" s="130"/>
      <c r="C224" s="57" t="s">
        <v>49</v>
      </c>
      <c r="D224" s="6">
        <f t="shared" si="114"/>
        <v>27.320999999999998</v>
      </c>
      <c r="E224" s="24">
        <v>4.5999999999999996</v>
      </c>
      <c r="F224" s="40">
        <v>7.01</v>
      </c>
      <c r="G224" s="40">
        <v>5.319</v>
      </c>
      <c r="H224" s="40">
        <v>5.1959999999999997</v>
      </c>
      <c r="I224" s="40">
        <v>5.1959999999999997</v>
      </c>
    </row>
    <row r="225" spans="1:9" x14ac:dyDescent="0.25">
      <c r="A225" s="130"/>
      <c r="B225" s="130"/>
      <c r="C225" s="76" t="s">
        <v>27</v>
      </c>
      <c r="D225" s="6">
        <f t="shared" si="114"/>
        <v>1786.5990000000002</v>
      </c>
      <c r="E225" s="24">
        <v>149.25</v>
      </c>
      <c r="F225" s="40">
        <v>226.44</v>
      </c>
      <c r="G225" s="40">
        <f>171.984+(902.915)</f>
        <v>1074.8989999999999</v>
      </c>
      <c r="H225" s="40">
        <v>168.005</v>
      </c>
      <c r="I225" s="40">
        <v>168.005</v>
      </c>
    </row>
    <row r="226" spans="1:9" ht="16.5" customHeight="1" x14ac:dyDescent="0.25">
      <c r="A226" s="131"/>
      <c r="B226" s="131"/>
      <c r="C226" s="76" t="s">
        <v>23</v>
      </c>
      <c r="D226" s="6">
        <f t="shared" si="114"/>
        <v>0</v>
      </c>
      <c r="E226" s="24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9.5" customHeight="1" x14ac:dyDescent="0.25">
      <c r="A227" s="129" t="s">
        <v>40</v>
      </c>
      <c r="B227" s="144" t="s">
        <v>82</v>
      </c>
      <c r="C227" s="23" t="s">
        <v>8</v>
      </c>
      <c r="D227" s="6">
        <f t="shared" si="114"/>
        <v>549.99800000000005</v>
      </c>
      <c r="E227" s="24">
        <f t="shared" ref="E227:F227" si="129">E231+E230+E229+E228</f>
        <v>75</v>
      </c>
      <c r="F227" s="24">
        <f t="shared" si="129"/>
        <v>75</v>
      </c>
      <c r="G227" s="24">
        <f>G231+G230+G229+G228</f>
        <v>294.99800000000005</v>
      </c>
      <c r="H227" s="24">
        <f t="shared" ref="H227:I227" si="130">H231+H230+H229+H228</f>
        <v>105</v>
      </c>
      <c r="I227" s="24">
        <f t="shared" si="130"/>
        <v>0</v>
      </c>
    </row>
    <row r="228" spans="1:9" ht="28.5" customHeight="1" x14ac:dyDescent="0.25">
      <c r="A228" s="130"/>
      <c r="B228" s="144"/>
      <c r="C228" s="109" t="s">
        <v>36</v>
      </c>
      <c r="D228" s="6">
        <f t="shared" ref="D228:D231" si="131">G228+H228+I228+E228+F228</f>
        <v>350</v>
      </c>
      <c r="E228" s="24">
        <v>75</v>
      </c>
      <c r="F228" s="40">
        <v>75</v>
      </c>
      <c r="G228" s="40">
        <v>95</v>
      </c>
      <c r="H228" s="40">
        <v>105</v>
      </c>
      <c r="I228" s="40">
        <v>0</v>
      </c>
    </row>
    <row r="229" spans="1:9" ht="42" customHeight="1" x14ac:dyDescent="0.25">
      <c r="A229" s="130"/>
      <c r="B229" s="144"/>
      <c r="C229" s="57" t="s">
        <v>49</v>
      </c>
      <c r="D229" s="6">
        <f t="shared" si="131"/>
        <v>0.98399999999999999</v>
      </c>
      <c r="E229" s="24">
        <v>0</v>
      </c>
      <c r="F229" s="40">
        <v>0</v>
      </c>
      <c r="G229" s="40">
        <v>0.98399999999999999</v>
      </c>
      <c r="H229" s="40">
        <v>0</v>
      </c>
      <c r="I229" s="40">
        <v>0</v>
      </c>
    </row>
    <row r="230" spans="1:9" ht="16.5" customHeight="1" x14ac:dyDescent="0.25">
      <c r="A230" s="130"/>
      <c r="B230" s="144"/>
      <c r="C230" s="108" t="s">
        <v>27</v>
      </c>
      <c r="D230" s="6">
        <f t="shared" si="131"/>
        <v>199.01400000000001</v>
      </c>
      <c r="E230" s="24">
        <v>0</v>
      </c>
      <c r="F230" s="40">
        <v>0</v>
      </c>
      <c r="G230" s="40">
        <f>31.842+(167.172)</f>
        <v>199.01400000000001</v>
      </c>
      <c r="H230" s="40">
        <v>0</v>
      </c>
      <c r="I230" s="40">
        <v>0</v>
      </c>
    </row>
    <row r="231" spans="1:9" ht="19.5" customHeight="1" x14ac:dyDescent="0.25">
      <c r="A231" s="131"/>
      <c r="B231" s="144"/>
      <c r="C231" s="108" t="s">
        <v>23</v>
      </c>
      <c r="D231" s="6">
        <f t="shared" si="131"/>
        <v>0</v>
      </c>
      <c r="E231" s="24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5.75" customHeight="1" x14ac:dyDescent="0.25">
      <c r="A232" s="129" t="s">
        <v>67</v>
      </c>
      <c r="B232" s="144" t="s">
        <v>81</v>
      </c>
      <c r="C232" s="23" t="s">
        <v>8</v>
      </c>
      <c r="D232" s="6">
        <f t="shared" si="114"/>
        <v>1459.6610000000001</v>
      </c>
      <c r="E232" s="47">
        <f>E233</f>
        <v>339.85</v>
      </c>
      <c r="F232" s="24">
        <f>F233</f>
        <v>349.89</v>
      </c>
      <c r="G232" s="40">
        <f>G233</f>
        <v>379.92099999999999</v>
      </c>
      <c r="H232" s="40">
        <f t="shared" ref="H232:I232" si="132">H233</f>
        <v>390</v>
      </c>
      <c r="I232" s="40">
        <f t="shared" si="132"/>
        <v>0</v>
      </c>
    </row>
    <row r="233" spans="1:9" ht="26.4" x14ac:dyDescent="0.25">
      <c r="A233" s="131"/>
      <c r="B233" s="144"/>
      <c r="C233" s="52" t="s">
        <v>36</v>
      </c>
      <c r="D233" s="6">
        <f t="shared" si="114"/>
        <v>1459.6610000000001</v>
      </c>
      <c r="E233" s="47">
        <v>339.85</v>
      </c>
      <c r="F233" s="24">
        <v>349.89</v>
      </c>
      <c r="G233" s="40">
        <v>379.92099999999999</v>
      </c>
      <c r="H233" s="24">
        <v>390</v>
      </c>
      <c r="I233" s="40">
        <v>0</v>
      </c>
    </row>
    <row r="234" spans="1:9" x14ac:dyDescent="0.25">
      <c r="A234" s="129" t="s">
        <v>44</v>
      </c>
      <c r="B234" s="144" t="s">
        <v>81</v>
      </c>
      <c r="C234" s="23" t="s">
        <v>8</v>
      </c>
      <c r="D234" s="6">
        <f t="shared" si="114"/>
        <v>345.66899999999998</v>
      </c>
      <c r="E234" s="47">
        <f>E235</f>
        <v>40.11</v>
      </c>
      <c r="F234" s="47">
        <f t="shared" ref="F234:I234" si="133">F235</f>
        <v>128.72999999999999</v>
      </c>
      <c r="G234" s="47">
        <f t="shared" si="133"/>
        <v>69.328999999999994</v>
      </c>
      <c r="H234" s="47">
        <f t="shared" si="133"/>
        <v>107.5</v>
      </c>
      <c r="I234" s="47">
        <f t="shared" si="133"/>
        <v>0</v>
      </c>
    </row>
    <row r="235" spans="1:9" ht="26.25" customHeight="1" x14ac:dyDescent="0.25">
      <c r="A235" s="131"/>
      <c r="B235" s="144"/>
      <c r="C235" s="53" t="s">
        <v>36</v>
      </c>
      <c r="D235" s="6">
        <f t="shared" si="114"/>
        <v>345.66899999999998</v>
      </c>
      <c r="E235" s="47">
        <v>40.11</v>
      </c>
      <c r="F235" s="24">
        <v>128.72999999999999</v>
      </c>
      <c r="G235" s="40">
        <v>69.328999999999994</v>
      </c>
      <c r="H235" s="24">
        <v>107.5</v>
      </c>
      <c r="I235" s="40">
        <v>0</v>
      </c>
    </row>
    <row r="236" spans="1:9" ht="18" customHeight="1" x14ac:dyDescent="0.25">
      <c r="A236" s="129" t="s">
        <v>41</v>
      </c>
      <c r="B236" s="144" t="s">
        <v>81</v>
      </c>
      <c r="C236" s="23" t="s">
        <v>8</v>
      </c>
      <c r="D236" s="6">
        <f t="shared" si="114"/>
        <v>0</v>
      </c>
      <c r="E236" s="40">
        <f>E237</f>
        <v>0</v>
      </c>
      <c r="F236" s="40">
        <f>F237</f>
        <v>0</v>
      </c>
      <c r="G236" s="40">
        <f>G237</f>
        <v>0</v>
      </c>
      <c r="H236" s="40">
        <f>H237</f>
        <v>0</v>
      </c>
      <c r="I236" s="40">
        <f>I237</f>
        <v>0</v>
      </c>
    </row>
    <row r="237" spans="1:9" ht="32.25" customHeight="1" x14ac:dyDescent="0.25">
      <c r="A237" s="131"/>
      <c r="B237" s="144"/>
      <c r="C237" s="52" t="s">
        <v>36</v>
      </c>
      <c r="D237" s="6">
        <f t="shared" si="114"/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x14ac:dyDescent="0.25">
      <c r="A238" s="129" t="s">
        <v>42</v>
      </c>
      <c r="B238" s="144" t="s">
        <v>82</v>
      </c>
      <c r="C238" s="23" t="s">
        <v>8</v>
      </c>
      <c r="D238" s="6">
        <f t="shared" si="114"/>
        <v>40.747999999999998</v>
      </c>
      <c r="E238" s="40">
        <f>E239</f>
        <v>2.5</v>
      </c>
      <c r="F238" s="40">
        <f t="shared" ref="F238:I238" si="134">F239</f>
        <v>13.5</v>
      </c>
      <c r="G238" s="40">
        <f t="shared" si="134"/>
        <v>1.748</v>
      </c>
      <c r="H238" s="40">
        <f t="shared" si="134"/>
        <v>11.5</v>
      </c>
      <c r="I238" s="40">
        <f t="shared" si="134"/>
        <v>11.5</v>
      </c>
    </row>
    <row r="239" spans="1:9" ht="27" customHeight="1" x14ac:dyDescent="0.25">
      <c r="A239" s="131"/>
      <c r="B239" s="144"/>
      <c r="C239" s="52" t="s">
        <v>36</v>
      </c>
      <c r="D239" s="6">
        <f t="shared" si="114"/>
        <v>40.747999999999998</v>
      </c>
      <c r="E239" s="40">
        <v>2.5</v>
      </c>
      <c r="F239" s="40">
        <v>13.5</v>
      </c>
      <c r="G239" s="40">
        <v>1.748</v>
      </c>
      <c r="H239" s="40">
        <v>11.5</v>
      </c>
      <c r="I239" s="40">
        <v>11.5</v>
      </c>
    </row>
    <row r="240" spans="1:9" ht="19.5" customHeight="1" x14ac:dyDescent="0.25">
      <c r="A240" s="129" t="s">
        <v>43</v>
      </c>
      <c r="B240" s="144" t="s">
        <v>82</v>
      </c>
      <c r="C240" s="23" t="s">
        <v>8</v>
      </c>
      <c r="D240" s="6">
        <f t="shared" si="114"/>
        <v>609.62800000000004</v>
      </c>
      <c r="E240" s="40">
        <f>E241</f>
        <v>144.74</v>
      </c>
      <c r="F240" s="40">
        <f t="shared" ref="F240:I240" si="135">F241</f>
        <v>144.96</v>
      </c>
      <c r="G240" s="40">
        <f t="shared" si="135"/>
        <v>154.928</v>
      </c>
      <c r="H240" s="40">
        <f t="shared" si="135"/>
        <v>165</v>
      </c>
      <c r="I240" s="40">
        <f t="shared" si="135"/>
        <v>0</v>
      </c>
    </row>
    <row r="241" spans="1:9" ht="28.5" customHeight="1" x14ac:dyDescent="0.25">
      <c r="A241" s="131"/>
      <c r="B241" s="144"/>
      <c r="C241" s="53" t="s">
        <v>36</v>
      </c>
      <c r="D241" s="6">
        <f t="shared" si="114"/>
        <v>609.62800000000004</v>
      </c>
      <c r="E241" s="40">
        <v>144.74</v>
      </c>
      <c r="F241" s="40">
        <v>144.96</v>
      </c>
      <c r="G241" s="40">
        <v>154.928</v>
      </c>
      <c r="H241" s="40">
        <v>165</v>
      </c>
      <c r="I241" s="40">
        <v>0</v>
      </c>
    </row>
    <row r="242" spans="1:9" ht="23.25" customHeight="1" x14ac:dyDescent="0.25">
      <c r="A242" s="122" t="s">
        <v>22</v>
      </c>
      <c r="B242" s="122" t="s">
        <v>81</v>
      </c>
      <c r="C242" s="13" t="s">
        <v>8</v>
      </c>
      <c r="D242" s="6">
        <f t="shared" si="114"/>
        <v>2430.5899999999997</v>
      </c>
      <c r="E242" s="24">
        <f>E243+E244</f>
        <v>1297.6699999999998</v>
      </c>
      <c r="F242" s="24">
        <f>F243+F244</f>
        <v>7.32</v>
      </c>
      <c r="G242" s="24">
        <f t="shared" ref="G242:I242" si="136">G243+G244</f>
        <v>0</v>
      </c>
      <c r="H242" s="24">
        <f t="shared" si="136"/>
        <v>1125.5999999999999</v>
      </c>
      <c r="I242" s="24">
        <f t="shared" si="136"/>
        <v>0</v>
      </c>
    </row>
    <row r="243" spans="1:9" ht="26.4" x14ac:dyDescent="0.25">
      <c r="A243" s="123"/>
      <c r="B243" s="123"/>
      <c r="C243" s="52" t="s">
        <v>36</v>
      </c>
      <c r="D243" s="6">
        <f t="shared" si="114"/>
        <v>1409.7499999999998</v>
      </c>
      <c r="E243" s="16">
        <f t="shared" ref="E243" si="137">E249+E252+E255+E258+E261+E246</f>
        <v>276.83</v>
      </c>
      <c r="F243" s="16">
        <f>F249+F252+F255+F258+F261+F246</f>
        <v>7.32</v>
      </c>
      <c r="G243" s="16">
        <f t="shared" ref="G243:I243" si="138">G249+G252+G255+G258+G261+G246</f>
        <v>0</v>
      </c>
      <c r="H243" s="16">
        <f t="shared" si="138"/>
        <v>1125.5999999999999</v>
      </c>
      <c r="I243" s="16">
        <f t="shared" si="138"/>
        <v>0</v>
      </c>
    </row>
    <row r="244" spans="1:9" x14ac:dyDescent="0.25">
      <c r="A244" s="124"/>
      <c r="B244" s="124"/>
      <c r="C244" s="50" t="s">
        <v>26</v>
      </c>
      <c r="D244" s="6">
        <f t="shared" si="114"/>
        <v>1020.8399999999999</v>
      </c>
      <c r="E244" s="16">
        <f>E250+E253+E256</f>
        <v>1020.8399999999999</v>
      </c>
      <c r="F244" s="16">
        <f t="shared" ref="F244:G244" si="139">F250+F253</f>
        <v>0</v>
      </c>
      <c r="G244" s="12">
        <f t="shared" si="139"/>
        <v>0</v>
      </c>
      <c r="H244" s="16">
        <f t="shared" ref="H244:I244" si="140">H250+H253</f>
        <v>0</v>
      </c>
      <c r="I244" s="12">
        <f t="shared" si="140"/>
        <v>0</v>
      </c>
    </row>
    <row r="245" spans="1:9" ht="16.5" customHeight="1" x14ac:dyDescent="0.25">
      <c r="A245" s="129" t="s">
        <v>87</v>
      </c>
      <c r="B245" s="122" t="s">
        <v>81</v>
      </c>
      <c r="C245" s="31" t="s">
        <v>8</v>
      </c>
      <c r="D245" s="6">
        <f t="shared" si="114"/>
        <v>0</v>
      </c>
      <c r="E245" s="16">
        <f>E246+E247</f>
        <v>0</v>
      </c>
      <c r="F245" s="16">
        <f>F246</f>
        <v>0</v>
      </c>
      <c r="G245" s="12">
        <f>G246</f>
        <v>0</v>
      </c>
      <c r="H245" s="12">
        <f t="shared" ref="H245:I245" si="141">H246</f>
        <v>0</v>
      </c>
      <c r="I245" s="12">
        <f t="shared" si="141"/>
        <v>0</v>
      </c>
    </row>
    <row r="246" spans="1:9" ht="16.5" customHeight="1" x14ac:dyDescent="0.25">
      <c r="A246" s="130"/>
      <c r="B246" s="123"/>
      <c r="C246" s="97" t="s">
        <v>36</v>
      </c>
      <c r="D246" s="6">
        <f t="shared" si="114"/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</row>
    <row r="247" spans="1:9" ht="16.5" customHeight="1" x14ac:dyDescent="0.25">
      <c r="A247" s="131"/>
      <c r="B247" s="124"/>
      <c r="C247" s="95" t="s">
        <v>26</v>
      </c>
      <c r="D247" s="6">
        <f t="shared" si="114"/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</row>
    <row r="248" spans="1:9" ht="17.25" customHeight="1" x14ac:dyDescent="0.25">
      <c r="A248" s="129" t="s">
        <v>92</v>
      </c>
      <c r="B248" s="122" t="s">
        <v>81</v>
      </c>
      <c r="C248" s="31" t="s">
        <v>8</v>
      </c>
      <c r="D248" s="6">
        <f t="shared" si="114"/>
        <v>100</v>
      </c>
      <c r="E248" s="16">
        <f>E249+E250</f>
        <v>100</v>
      </c>
      <c r="F248" s="16">
        <f>F249</f>
        <v>0</v>
      </c>
      <c r="G248" s="16">
        <f>G249</f>
        <v>0</v>
      </c>
      <c r="H248" s="16">
        <f>H249</f>
        <v>0</v>
      </c>
      <c r="I248" s="16">
        <f>I249</f>
        <v>0</v>
      </c>
    </row>
    <row r="249" spans="1:9" ht="25.5" customHeight="1" x14ac:dyDescent="0.25">
      <c r="A249" s="130"/>
      <c r="B249" s="123"/>
      <c r="C249" s="52" t="s">
        <v>36</v>
      </c>
      <c r="D249" s="6">
        <f t="shared" si="114"/>
        <v>0.56999999999999995</v>
      </c>
      <c r="E249" s="16">
        <v>0.56999999999999995</v>
      </c>
      <c r="F249" s="16">
        <v>0</v>
      </c>
      <c r="G249" s="16">
        <v>0</v>
      </c>
      <c r="H249" s="16">
        <v>0</v>
      </c>
      <c r="I249" s="16">
        <v>0</v>
      </c>
    </row>
    <row r="250" spans="1:9" ht="34.799999999999997" customHeight="1" x14ac:dyDescent="0.25">
      <c r="A250" s="131"/>
      <c r="B250" s="124"/>
      <c r="C250" s="46" t="s">
        <v>26</v>
      </c>
      <c r="D250" s="6">
        <f t="shared" si="114"/>
        <v>99.43</v>
      </c>
      <c r="E250" s="16">
        <v>99.43</v>
      </c>
      <c r="F250" s="16">
        <v>0</v>
      </c>
      <c r="G250" s="16">
        <v>0</v>
      </c>
      <c r="H250" s="16">
        <v>0</v>
      </c>
      <c r="I250" s="16">
        <v>0</v>
      </c>
    </row>
    <row r="251" spans="1:9" ht="17.25" customHeight="1" x14ac:dyDescent="0.25">
      <c r="A251" s="122" t="s">
        <v>76</v>
      </c>
      <c r="B251" s="122" t="s">
        <v>81</v>
      </c>
      <c r="C251" s="31" t="s">
        <v>8</v>
      </c>
      <c r="D251" s="6">
        <f t="shared" si="114"/>
        <v>240.68</v>
      </c>
      <c r="E251" s="16">
        <f>E252+E253</f>
        <v>233.36</v>
      </c>
      <c r="F251" s="16">
        <f t="shared" ref="F251:G251" si="142">F252+F253</f>
        <v>7.32</v>
      </c>
      <c r="G251" s="16">
        <f t="shared" si="142"/>
        <v>0</v>
      </c>
      <c r="H251" s="16">
        <f t="shared" ref="H251:I251" si="143">H252+H253</f>
        <v>0</v>
      </c>
      <c r="I251" s="16">
        <f t="shared" si="143"/>
        <v>0</v>
      </c>
    </row>
    <row r="252" spans="1:9" ht="30" customHeight="1" x14ac:dyDescent="0.25">
      <c r="A252" s="123"/>
      <c r="B252" s="123"/>
      <c r="C252" s="52" t="s">
        <v>36</v>
      </c>
      <c r="D252" s="6">
        <f t="shared" si="114"/>
        <v>240.68</v>
      </c>
      <c r="E252" s="16">
        <v>233.36</v>
      </c>
      <c r="F252" s="16">
        <v>7.32</v>
      </c>
      <c r="G252" s="16">
        <v>0</v>
      </c>
      <c r="H252" s="16">
        <v>0</v>
      </c>
      <c r="I252" s="16">
        <v>0</v>
      </c>
    </row>
    <row r="253" spans="1:9" ht="33.75" customHeight="1" x14ac:dyDescent="0.25">
      <c r="A253" s="124"/>
      <c r="B253" s="124"/>
      <c r="C253" s="46" t="s">
        <v>26</v>
      </c>
      <c r="D253" s="6">
        <f t="shared" si="114"/>
        <v>0</v>
      </c>
      <c r="E253" s="12">
        <v>0</v>
      </c>
      <c r="F253" s="16">
        <v>0</v>
      </c>
      <c r="G253" s="16">
        <v>0</v>
      </c>
      <c r="H253" s="16">
        <v>0</v>
      </c>
      <c r="I253" s="16">
        <v>0</v>
      </c>
    </row>
    <row r="254" spans="1:9" ht="18.75" customHeight="1" x14ac:dyDescent="0.25">
      <c r="A254" s="122" t="s">
        <v>74</v>
      </c>
      <c r="B254" s="122" t="s">
        <v>81</v>
      </c>
      <c r="C254" s="31" t="s">
        <v>8</v>
      </c>
      <c r="D254" s="6">
        <f t="shared" si="114"/>
        <v>949.91</v>
      </c>
      <c r="E254" s="12">
        <f>E255+E256</f>
        <v>949.91</v>
      </c>
      <c r="F254" s="16">
        <f t="shared" ref="F254:G254" si="144">F255+F256</f>
        <v>0</v>
      </c>
      <c r="G254" s="16">
        <f t="shared" si="144"/>
        <v>0</v>
      </c>
      <c r="H254" s="16">
        <f t="shared" ref="H254:I254" si="145">H255+H256</f>
        <v>0</v>
      </c>
      <c r="I254" s="16">
        <f t="shared" si="145"/>
        <v>0</v>
      </c>
    </row>
    <row r="255" spans="1:9" ht="28.5" customHeight="1" x14ac:dyDescent="0.25">
      <c r="A255" s="123"/>
      <c r="B255" s="123"/>
      <c r="C255" s="64" t="s">
        <v>36</v>
      </c>
      <c r="D255" s="6">
        <f t="shared" si="114"/>
        <v>28.5</v>
      </c>
      <c r="E255" s="12">
        <v>28.5</v>
      </c>
      <c r="F255" s="16">
        <v>0</v>
      </c>
      <c r="G255" s="16">
        <v>0</v>
      </c>
      <c r="H255" s="16">
        <v>0</v>
      </c>
      <c r="I255" s="16">
        <v>0</v>
      </c>
    </row>
    <row r="256" spans="1:9" ht="14.25" customHeight="1" x14ac:dyDescent="0.25">
      <c r="A256" s="124"/>
      <c r="B256" s="124"/>
      <c r="C256" s="63" t="s">
        <v>26</v>
      </c>
      <c r="D256" s="6">
        <f t="shared" si="114"/>
        <v>921.41</v>
      </c>
      <c r="E256" s="12">
        <v>921.41</v>
      </c>
      <c r="F256" s="16">
        <v>0</v>
      </c>
      <c r="G256" s="16">
        <v>0</v>
      </c>
      <c r="H256" s="16">
        <v>0</v>
      </c>
      <c r="I256" s="16">
        <v>0</v>
      </c>
    </row>
    <row r="257" spans="1:9" ht="15.75" customHeight="1" x14ac:dyDescent="0.25">
      <c r="A257" s="122" t="s">
        <v>156</v>
      </c>
      <c r="B257" s="122" t="s">
        <v>81</v>
      </c>
      <c r="C257" s="31" t="s">
        <v>8</v>
      </c>
      <c r="D257" s="6">
        <f t="shared" si="114"/>
        <v>1125.5999999999999</v>
      </c>
      <c r="E257" s="12">
        <v>0</v>
      </c>
      <c r="F257" s="16">
        <f>F258</f>
        <v>0</v>
      </c>
      <c r="G257" s="16">
        <f>G258</f>
        <v>0</v>
      </c>
      <c r="H257" s="16">
        <f>H258</f>
        <v>1125.5999999999999</v>
      </c>
      <c r="I257" s="16">
        <f>I258</f>
        <v>0</v>
      </c>
    </row>
    <row r="258" spans="1:9" ht="27.75" customHeight="1" x14ac:dyDescent="0.25">
      <c r="A258" s="123"/>
      <c r="B258" s="123"/>
      <c r="C258" s="74" t="s">
        <v>51</v>
      </c>
      <c r="D258" s="6">
        <f t="shared" si="114"/>
        <v>1125.5999999999999</v>
      </c>
      <c r="E258" s="12">
        <v>0</v>
      </c>
      <c r="F258" s="16">
        <v>0</v>
      </c>
      <c r="G258" s="16">
        <v>0</v>
      </c>
      <c r="H258" s="16">
        <v>1125.5999999999999</v>
      </c>
      <c r="I258" s="16">
        <v>0</v>
      </c>
    </row>
    <row r="259" spans="1:9" ht="15.75" customHeight="1" x14ac:dyDescent="0.25">
      <c r="A259" s="124"/>
      <c r="B259" s="124"/>
      <c r="C259" s="73" t="s">
        <v>26</v>
      </c>
      <c r="D259" s="6">
        <f t="shared" si="114"/>
        <v>0</v>
      </c>
      <c r="E259" s="12">
        <v>0</v>
      </c>
      <c r="F259" s="16">
        <v>0</v>
      </c>
      <c r="G259" s="16">
        <v>0</v>
      </c>
      <c r="H259" s="16">
        <v>0</v>
      </c>
      <c r="I259" s="16">
        <v>0</v>
      </c>
    </row>
    <row r="260" spans="1:9" ht="15.75" customHeight="1" x14ac:dyDescent="0.25">
      <c r="A260" s="129" t="s">
        <v>91</v>
      </c>
      <c r="B260" s="129" t="s">
        <v>81</v>
      </c>
      <c r="C260" s="23" t="s">
        <v>8</v>
      </c>
      <c r="D260" s="6">
        <f t="shared" si="114"/>
        <v>14.4</v>
      </c>
      <c r="E260" s="16">
        <f>E261+E262</f>
        <v>14.4</v>
      </c>
      <c r="F260" s="16">
        <f t="shared" ref="F260:I260" si="146">F261+F262</f>
        <v>0</v>
      </c>
      <c r="G260" s="16">
        <f t="shared" si="146"/>
        <v>0</v>
      </c>
      <c r="H260" s="16">
        <f t="shared" si="146"/>
        <v>0</v>
      </c>
      <c r="I260" s="16">
        <f t="shared" si="146"/>
        <v>0</v>
      </c>
    </row>
    <row r="261" spans="1:9" ht="30" customHeight="1" x14ac:dyDescent="0.25">
      <c r="A261" s="130"/>
      <c r="B261" s="130"/>
      <c r="C261" s="57" t="s">
        <v>36</v>
      </c>
      <c r="D261" s="6">
        <f t="shared" si="114"/>
        <v>14.4</v>
      </c>
      <c r="E261" s="16">
        <v>14.4</v>
      </c>
      <c r="F261" s="16">
        <v>0</v>
      </c>
      <c r="G261" s="16">
        <v>0</v>
      </c>
      <c r="H261" s="16">
        <v>0</v>
      </c>
      <c r="I261" s="16">
        <v>0</v>
      </c>
    </row>
    <row r="262" spans="1:9" ht="18.75" customHeight="1" x14ac:dyDescent="0.25">
      <c r="A262" s="131"/>
      <c r="B262" s="131"/>
      <c r="C262" s="100" t="s">
        <v>26</v>
      </c>
      <c r="D262" s="6">
        <f t="shared" si="114"/>
        <v>0</v>
      </c>
      <c r="E262" s="16">
        <v>0</v>
      </c>
      <c r="F262" s="16">
        <v>0</v>
      </c>
      <c r="G262" s="12">
        <v>0</v>
      </c>
      <c r="H262" s="16">
        <v>0</v>
      </c>
      <c r="I262" s="12">
        <v>0</v>
      </c>
    </row>
    <row r="263" spans="1:9" ht="16.5" customHeight="1" x14ac:dyDescent="0.25">
      <c r="A263" s="140" t="s">
        <v>150</v>
      </c>
      <c r="B263" s="129" t="s">
        <v>81</v>
      </c>
      <c r="C263" s="23" t="s">
        <v>8</v>
      </c>
      <c r="D263" s="6">
        <f t="shared" si="114"/>
        <v>226.29999999999998</v>
      </c>
      <c r="E263" s="24">
        <f>E264</f>
        <v>19.560000000000002</v>
      </c>
      <c r="F263" s="24">
        <f>F264</f>
        <v>73.66</v>
      </c>
      <c r="G263" s="24">
        <f>G264</f>
        <v>93.88</v>
      </c>
      <c r="H263" s="24">
        <f t="shared" ref="H263:I263" si="147">H264</f>
        <v>39.200000000000003</v>
      </c>
      <c r="I263" s="24">
        <f t="shared" si="147"/>
        <v>0</v>
      </c>
    </row>
    <row r="264" spans="1:9" ht="27" customHeight="1" x14ac:dyDescent="0.25">
      <c r="A264" s="141"/>
      <c r="B264" s="131"/>
      <c r="C264" s="57" t="s">
        <v>36</v>
      </c>
      <c r="D264" s="6">
        <f t="shared" si="114"/>
        <v>226.29999999999998</v>
      </c>
      <c r="E264" s="16">
        <f t="shared" ref="E264:F264" si="148">E266+E268+E270</f>
        <v>19.560000000000002</v>
      </c>
      <c r="F264" s="16">
        <f t="shared" si="148"/>
        <v>73.66</v>
      </c>
      <c r="G264" s="16">
        <f>G266+G268+G270</f>
        <v>93.88</v>
      </c>
      <c r="H264" s="16">
        <f t="shared" ref="H264:I264" si="149">H266+H268+H270</f>
        <v>39.200000000000003</v>
      </c>
      <c r="I264" s="16">
        <f t="shared" si="149"/>
        <v>0</v>
      </c>
    </row>
    <row r="265" spans="1:9" ht="40.5" customHeight="1" x14ac:dyDescent="0.25">
      <c r="A265" s="142" t="s">
        <v>154</v>
      </c>
      <c r="B265" s="144" t="s">
        <v>81</v>
      </c>
      <c r="C265" s="23" t="s">
        <v>8</v>
      </c>
      <c r="D265" s="6">
        <f t="shared" si="114"/>
        <v>182.09</v>
      </c>
      <c r="E265" s="16">
        <f>E266</f>
        <v>6</v>
      </c>
      <c r="F265" s="16">
        <f>F266</f>
        <v>63.26</v>
      </c>
      <c r="G265" s="16">
        <f>G266</f>
        <v>93.88</v>
      </c>
      <c r="H265" s="16">
        <f t="shared" ref="H265:I265" si="150">H266</f>
        <v>18.95</v>
      </c>
      <c r="I265" s="16">
        <f t="shared" si="150"/>
        <v>0</v>
      </c>
    </row>
    <row r="266" spans="1:9" ht="49.5" customHeight="1" x14ac:dyDescent="0.25">
      <c r="A266" s="142"/>
      <c r="B266" s="144"/>
      <c r="C266" s="57" t="s">
        <v>36</v>
      </c>
      <c r="D266" s="6">
        <f t="shared" si="114"/>
        <v>182.09</v>
      </c>
      <c r="E266" s="16">
        <v>6</v>
      </c>
      <c r="F266" s="16">
        <v>63.26</v>
      </c>
      <c r="G266" s="16">
        <v>93.88</v>
      </c>
      <c r="H266" s="16">
        <v>18.95</v>
      </c>
      <c r="I266" s="16">
        <v>0</v>
      </c>
    </row>
    <row r="267" spans="1:9" ht="40.5" customHeight="1" x14ac:dyDescent="0.25">
      <c r="A267" s="142" t="s">
        <v>48</v>
      </c>
      <c r="B267" s="144" t="s">
        <v>81</v>
      </c>
      <c r="C267" s="23" t="s">
        <v>8</v>
      </c>
      <c r="D267" s="6">
        <f t="shared" si="114"/>
        <v>13.56</v>
      </c>
      <c r="E267" s="16">
        <f>E268</f>
        <v>13.56</v>
      </c>
      <c r="F267" s="16">
        <f t="shared" ref="F267:I267" si="151">F268</f>
        <v>0</v>
      </c>
      <c r="G267" s="16">
        <f t="shared" si="151"/>
        <v>0</v>
      </c>
      <c r="H267" s="16">
        <f t="shared" si="151"/>
        <v>0</v>
      </c>
      <c r="I267" s="16">
        <f t="shared" si="151"/>
        <v>0</v>
      </c>
    </row>
    <row r="268" spans="1:9" ht="27.75" customHeight="1" x14ac:dyDescent="0.25">
      <c r="A268" s="142"/>
      <c r="B268" s="144"/>
      <c r="C268" s="57" t="s">
        <v>36</v>
      </c>
      <c r="D268" s="6">
        <f t="shared" si="114"/>
        <v>13.56</v>
      </c>
      <c r="E268" s="16">
        <v>13.56</v>
      </c>
      <c r="F268" s="16">
        <v>0</v>
      </c>
      <c r="G268" s="12">
        <v>0</v>
      </c>
      <c r="H268" s="16">
        <v>0</v>
      </c>
      <c r="I268" s="12">
        <v>0</v>
      </c>
    </row>
    <row r="269" spans="1:9" ht="19.5" customHeight="1" x14ac:dyDescent="0.25">
      <c r="A269" s="129" t="s">
        <v>157</v>
      </c>
      <c r="B269" s="129" t="s">
        <v>81</v>
      </c>
      <c r="C269" s="23" t="s">
        <v>8</v>
      </c>
      <c r="D269" s="6">
        <f t="shared" ref="D269:D271" si="152">G269+H269+I269+E269+F269</f>
        <v>30.65</v>
      </c>
      <c r="E269" s="16">
        <f>E270+E271</f>
        <v>0</v>
      </c>
      <c r="F269" s="16">
        <f t="shared" ref="F269:I269" si="153">F270+F271</f>
        <v>10.4</v>
      </c>
      <c r="G269" s="12">
        <f t="shared" si="153"/>
        <v>0</v>
      </c>
      <c r="H269" s="12">
        <f t="shared" si="153"/>
        <v>20.25</v>
      </c>
      <c r="I269" s="12">
        <f t="shared" si="153"/>
        <v>0</v>
      </c>
    </row>
    <row r="270" spans="1:9" ht="27.75" customHeight="1" x14ac:dyDescent="0.25">
      <c r="A270" s="130"/>
      <c r="B270" s="130"/>
      <c r="C270" s="57" t="s">
        <v>36</v>
      </c>
      <c r="D270" s="6">
        <f t="shared" si="152"/>
        <v>30.65</v>
      </c>
      <c r="E270" s="16">
        <v>0</v>
      </c>
      <c r="F270" s="16">
        <v>10.4</v>
      </c>
      <c r="G270" s="16">
        <v>0</v>
      </c>
      <c r="H270" s="16">
        <v>20.25</v>
      </c>
      <c r="I270" s="16">
        <v>0</v>
      </c>
    </row>
    <row r="271" spans="1:9" ht="15" customHeight="1" x14ac:dyDescent="0.25">
      <c r="A271" s="131"/>
      <c r="B271" s="131"/>
      <c r="C271" s="117" t="s">
        <v>26</v>
      </c>
      <c r="D271" s="6">
        <f t="shared" si="152"/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</row>
    <row r="272" spans="1:9" ht="21.75" customHeight="1" x14ac:dyDescent="0.25">
      <c r="A272" s="143" t="s">
        <v>13</v>
      </c>
      <c r="B272" s="121" t="s">
        <v>54</v>
      </c>
      <c r="C272" s="9" t="s">
        <v>8</v>
      </c>
      <c r="D272" s="48">
        <f t="shared" si="114"/>
        <v>902.221</v>
      </c>
      <c r="E272" s="10">
        <f t="shared" ref="E272:I272" si="154">E273</f>
        <v>38.85</v>
      </c>
      <c r="F272" s="10">
        <f t="shared" si="154"/>
        <v>79.38</v>
      </c>
      <c r="G272" s="10">
        <f t="shared" si="154"/>
        <v>433.99099999999999</v>
      </c>
      <c r="H272" s="10">
        <f t="shared" si="154"/>
        <v>350</v>
      </c>
      <c r="I272" s="10">
        <f t="shared" si="154"/>
        <v>0</v>
      </c>
    </row>
    <row r="273" spans="1:9" ht="34.5" customHeight="1" x14ac:dyDescent="0.25">
      <c r="A273" s="143"/>
      <c r="B273" s="121"/>
      <c r="C273" s="52" t="s">
        <v>36</v>
      </c>
      <c r="D273" s="6">
        <f t="shared" si="114"/>
        <v>902.221</v>
      </c>
      <c r="E273" s="16">
        <f>E275</f>
        <v>38.85</v>
      </c>
      <c r="F273" s="16">
        <f>F275</f>
        <v>79.38</v>
      </c>
      <c r="G273" s="16">
        <f>G275+G279</f>
        <v>433.99099999999999</v>
      </c>
      <c r="H273" s="16">
        <f t="shared" ref="H273:I273" si="155">H275+H279</f>
        <v>350</v>
      </c>
      <c r="I273" s="16">
        <f t="shared" si="155"/>
        <v>0</v>
      </c>
    </row>
    <row r="274" spans="1:9" ht="17.25" customHeight="1" x14ac:dyDescent="0.25">
      <c r="A274" s="121" t="s">
        <v>21</v>
      </c>
      <c r="B274" s="121" t="s">
        <v>73</v>
      </c>
      <c r="C274" s="23" t="s">
        <v>8</v>
      </c>
      <c r="D274" s="6">
        <f t="shared" si="114"/>
        <v>458.238</v>
      </c>
      <c r="E274" s="24">
        <f t="shared" ref="E274:I274" si="156">E275</f>
        <v>38.85</v>
      </c>
      <c r="F274" s="14">
        <f t="shared" si="156"/>
        <v>79.38</v>
      </c>
      <c r="G274" s="14">
        <f t="shared" si="156"/>
        <v>90.007999999999996</v>
      </c>
      <c r="H274" s="14">
        <f t="shared" si="156"/>
        <v>250</v>
      </c>
      <c r="I274" s="14">
        <f t="shared" si="156"/>
        <v>0</v>
      </c>
    </row>
    <row r="275" spans="1:9" ht="34.5" customHeight="1" x14ac:dyDescent="0.25">
      <c r="A275" s="121"/>
      <c r="B275" s="121"/>
      <c r="C275" s="52" t="s">
        <v>36</v>
      </c>
      <c r="D275" s="6">
        <f t="shared" si="114"/>
        <v>458.238</v>
      </c>
      <c r="E275" s="16">
        <f>E277</f>
        <v>38.85</v>
      </c>
      <c r="F275" s="16">
        <f>F277</f>
        <v>79.38</v>
      </c>
      <c r="G275" s="16">
        <f>G277</f>
        <v>90.007999999999996</v>
      </c>
      <c r="H275" s="16">
        <f>H277</f>
        <v>250</v>
      </c>
      <c r="I275" s="16">
        <f>I277</f>
        <v>0</v>
      </c>
    </row>
    <row r="276" spans="1:9" ht="14.25" customHeight="1" x14ac:dyDescent="0.25">
      <c r="A276" s="121" t="s">
        <v>14</v>
      </c>
      <c r="B276" s="121" t="s">
        <v>73</v>
      </c>
      <c r="C276" s="15" t="s">
        <v>8</v>
      </c>
      <c r="D276" s="6">
        <f t="shared" si="114"/>
        <v>458.238</v>
      </c>
      <c r="E276" s="24">
        <f>E277</f>
        <v>38.85</v>
      </c>
      <c r="F276" s="24">
        <f>F277</f>
        <v>79.38</v>
      </c>
      <c r="G276" s="24">
        <f>G277</f>
        <v>90.007999999999996</v>
      </c>
      <c r="H276" s="24">
        <f>H277</f>
        <v>250</v>
      </c>
      <c r="I276" s="24">
        <f>I277</f>
        <v>0</v>
      </c>
    </row>
    <row r="277" spans="1:9" ht="44.4" customHeight="1" x14ac:dyDescent="0.25">
      <c r="A277" s="121"/>
      <c r="B277" s="121"/>
      <c r="C277" s="52" t="s">
        <v>36</v>
      </c>
      <c r="D277" s="6">
        <f t="shared" si="114"/>
        <v>458.238</v>
      </c>
      <c r="E277" s="16">
        <v>38.85</v>
      </c>
      <c r="F277" s="16">
        <v>79.38</v>
      </c>
      <c r="G277" s="16">
        <v>90.007999999999996</v>
      </c>
      <c r="H277" s="16">
        <v>250</v>
      </c>
      <c r="I277" s="16">
        <v>0</v>
      </c>
    </row>
    <row r="278" spans="1:9" ht="30" customHeight="1" x14ac:dyDescent="0.25">
      <c r="A278" s="121" t="s">
        <v>98</v>
      </c>
      <c r="B278" s="121" t="s">
        <v>73</v>
      </c>
      <c r="C278" s="23" t="s">
        <v>8</v>
      </c>
      <c r="D278" s="6">
        <f>G278+H278+I278+E278+F278</f>
        <v>443.983</v>
      </c>
      <c r="E278" s="24">
        <f t="shared" ref="E278:I278" si="157">E279</f>
        <v>0</v>
      </c>
      <c r="F278" s="14">
        <f t="shared" si="157"/>
        <v>0</v>
      </c>
      <c r="G278" s="14">
        <f t="shared" si="157"/>
        <v>343.983</v>
      </c>
      <c r="H278" s="14">
        <f t="shared" si="157"/>
        <v>100</v>
      </c>
      <c r="I278" s="14">
        <f t="shared" si="157"/>
        <v>0</v>
      </c>
    </row>
    <row r="279" spans="1:9" ht="30" customHeight="1" x14ac:dyDescent="0.25">
      <c r="A279" s="121"/>
      <c r="B279" s="121"/>
      <c r="C279" s="111" t="s">
        <v>36</v>
      </c>
      <c r="D279" s="6">
        <f>G279+H279+I279+E279+F279</f>
        <v>443.983</v>
      </c>
      <c r="E279" s="16">
        <v>0</v>
      </c>
      <c r="F279" s="16">
        <v>0</v>
      </c>
      <c r="G279" s="16">
        <f>187.007+156.976</f>
        <v>343.983</v>
      </c>
      <c r="H279" s="16">
        <v>100</v>
      </c>
      <c r="I279" s="16">
        <v>0</v>
      </c>
    </row>
    <row r="280" spans="1:9" ht="15" customHeight="1" x14ac:dyDescent="0.25">
      <c r="A280" s="143" t="s">
        <v>15</v>
      </c>
      <c r="B280" s="121" t="s">
        <v>54</v>
      </c>
      <c r="C280" s="9" t="s">
        <v>8</v>
      </c>
      <c r="D280" s="48">
        <f t="shared" si="114"/>
        <v>726.17000000000007</v>
      </c>
      <c r="E280" s="10">
        <f t="shared" ref="E280" si="158">E281+E282+E283</f>
        <v>165.82999999999998</v>
      </c>
      <c r="F280" s="10">
        <f>F281+F282+F283</f>
        <v>275.85000000000002</v>
      </c>
      <c r="G280" s="10">
        <f>G281+G282+G283</f>
        <v>250.99</v>
      </c>
      <c r="H280" s="10">
        <f>H281+H282+H283</f>
        <v>33.5</v>
      </c>
      <c r="I280" s="10">
        <f>I281+I282+I283</f>
        <v>0</v>
      </c>
    </row>
    <row r="281" spans="1:9" ht="43.5" customHeight="1" x14ac:dyDescent="0.25">
      <c r="A281" s="143"/>
      <c r="B281" s="121"/>
      <c r="C281" s="52" t="s">
        <v>36</v>
      </c>
      <c r="D281" s="6">
        <f t="shared" ref="D281:D333" si="159">G281+H281+I281+E281+F281</f>
        <v>726.17000000000007</v>
      </c>
      <c r="E281" s="28">
        <f>E285+E286+E287</f>
        <v>165.82999999999998</v>
      </c>
      <c r="F281" s="28">
        <f>F285+F286+F287</f>
        <v>275.85000000000002</v>
      </c>
      <c r="G281" s="28">
        <f t="shared" ref="G281:I281" si="160">G285+G286+G287</f>
        <v>250.99</v>
      </c>
      <c r="H281" s="28">
        <f>H285+H286+H287</f>
        <v>33.5</v>
      </c>
      <c r="I281" s="28">
        <f t="shared" si="160"/>
        <v>0</v>
      </c>
    </row>
    <row r="282" spans="1:9" ht="17.25" customHeight="1" x14ac:dyDescent="0.25">
      <c r="A282" s="143"/>
      <c r="B282" s="151"/>
      <c r="C282" s="37" t="s">
        <v>26</v>
      </c>
      <c r="D282" s="6">
        <f t="shared" si="159"/>
        <v>0</v>
      </c>
      <c r="E282" s="28">
        <v>0</v>
      </c>
      <c r="F282" s="17">
        <v>0</v>
      </c>
      <c r="G282" s="29">
        <v>0</v>
      </c>
      <c r="H282" s="17">
        <v>0</v>
      </c>
      <c r="I282" s="29">
        <v>0</v>
      </c>
    </row>
    <row r="283" spans="1:9" ht="18.75" customHeight="1" x14ac:dyDescent="0.25">
      <c r="A283" s="143"/>
      <c r="B283" s="151"/>
      <c r="C283" s="35" t="s">
        <v>23</v>
      </c>
      <c r="D283" s="6">
        <f t="shared" si="159"/>
        <v>0</v>
      </c>
      <c r="E283" s="12">
        <f>E309</f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ht="15.75" customHeight="1" x14ac:dyDescent="0.25">
      <c r="A284" s="126" t="s">
        <v>151</v>
      </c>
      <c r="B284" s="126" t="s">
        <v>55</v>
      </c>
      <c r="C284" s="23" t="s">
        <v>8</v>
      </c>
      <c r="D284" s="6">
        <f t="shared" si="159"/>
        <v>726.17000000000007</v>
      </c>
      <c r="E284" s="24">
        <f t="shared" ref="E284" si="161">E285+E286</f>
        <v>165.82999999999998</v>
      </c>
      <c r="F284" s="24">
        <f>F288+F292+F295+F299+F303+F307</f>
        <v>275.85000000000002</v>
      </c>
      <c r="G284" s="24">
        <f>G288+G292+G295+G299+G303+G307</f>
        <v>250.99</v>
      </c>
      <c r="H284" s="24">
        <f t="shared" ref="H284:I284" si="162">H288+H292+H295+H299+H303+H307</f>
        <v>33.5</v>
      </c>
      <c r="I284" s="24">
        <f t="shared" si="162"/>
        <v>0</v>
      </c>
    </row>
    <row r="285" spans="1:9" ht="27.75" customHeight="1" x14ac:dyDescent="0.25">
      <c r="A285" s="127"/>
      <c r="B285" s="127"/>
      <c r="C285" s="52" t="s">
        <v>36</v>
      </c>
      <c r="D285" s="6">
        <f t="shared" si="159"/>
        <v>726.17000000000007</v>
      </c>
      <c r="E285" s="16">
        <f>E288+E292+E294</f>
        <v>165.82999999999998</v>
      </c>
      <c r="F285" s="16">
        <f>F288+F294+F296+F300+F308+F304</f>
        <v>275.85000000000002</v>
      </c>
      <c r="G285" s="110">
        <f>G288+G294+G296+G300+G308+G304</f>
        <v>250.99</v>
      </c>
      <c r="H285" s="110">
        <f>H288+H294+H296+H300+H308+H304</f>
        <v>33.5</v>
      </c>
      <c r="I285" s="110">
        <f>I288+I294+I296+I300+I308+I304</f>
        <v>0</v>
      </c>
    </row>
    <row r="286" spans="1:9" ht="20.25" customHeight="1" x14ac:dyDescent="0.25">
      <c r="A286" s="127"/>
      <c r="B286" s="127"/>
      <c r="C286" s="39" t="s">
        <v>26</v>
      </c>
      <c r="D286" s="6">
        <f t="shared" si="159"/>
        <v>0</v>
      </c>
      <c r="E286" s="12">
        <v>0</v>
      </c>
      <c r="F286" s="16">
        <f>F309</f>
        <v>0</v>
      </c>
      <c r="G286" s="16">
        <v>0</v>
      </c>
      <c r="H286" s="16">
        <f>H309</f>
        <v>0</v>
      </c>
      <c r="I286" s="16">
        <v>0</v>
      </c>
    </row>
    <row r="287" spans="1:9" ht="17.25" customHeight="1" x14ac:dyDescent="0.25">
      <c r="A287" s="128"/>
      <c r="B287" s="128"/>
      <c r="C287" s="39" t="s">
        <v>23</v>
      </c>
      <c r="D287" s="6">
        <f t="shared" si="159"/>
        <v>0</v>
      </c>
      <c r="E287" s="12">
        <v>0</v>
      </c>
      <c r="F287" s="16">
        <f>F310</f>
        <v>0</v>
      </c>
      <c r="G287" s="16">
        <v>0</v>
      </c>
      <c r="H287" s="16">
        <f>H310</f>
        <v>0</v>
      </c>
      <c r="I287" s="16">
        <v>0</v>
      </c>
    </row>
    <row r="288" spans="1:9" ht="15" customHeight="1" x14ac:dyDescent="0.25">
      <c r="A288" s="121" t="s">
        <v>62</v>
      </c>
      <c r="B288" s="129" t="s">
        <v>66</v>
      </c>
      <c r="C288" s="25" t="s">
        <v>8</v>
      </c>
      <c r="D288" s="6">
        <f t="shared" si="159"/>
        <v>104.47</v>
      </c>
      <c r="E288" s="14">
        <f>E289+E309+E310</f>
        <v>104.47</v>
      </c>
      <c r="F288" s="24">
        <f>F289+F309+F310+F292</f>
        <v>0</v>
      </c>
      <c r="G288" s="24">
        <f>G289+G309+G310</f>
        <v>0</v>
      </c>
      <c r="H288" s="24">
        <f>H289+H309+H310+H292</f>
        <v>0</v>
      </c>
      <c r="I288" s="24">
        <f>I289+I309+I310</f>
        <v>0</v>
      </c>
    </row>
    <row r="289" spans="1:9" ht="12.75" customHeight="1" x14ac:dyDescent="0.25">
      <c r="A289" s="121"/>
      <c r="B289" s="130"/>
      <c r="C289" s="121" t="s">
        <v>36</v>
      </c>
      <c r="D289" s="6">
        <f t="shared" si="159"/>
        <v>104.47</v>
      </c>
      <c r="E289" s="12">
        <f>E290+E291+E292</f>
        <v>104.47</v>
      </c>
      <c r="F289" s="16">
        <f>F290+F291+F292</f>
        <v>0</v>
      </c>
      <c r="G289" s="16">
        <v>0</v>
      </c>
      <c r="H289" s="16">
        <f>H290+H291+H292</f>
        <v>0</v>
      </c>
      <c r="I289" s="16">
        <v>0</v>
      </c>
    </row>
    <row r="290" spans="1:9" ht="15.75" customHeight="1" x14ac:dyDescent="0.25">
      <c r="A290" s="121"/>
      <c r="B290" s="130"/>
      <c r="C290" s="121"/>
      <c r="D290" s="6">
        <f t="shared" si="159"/>
        <v>104.47</v>
      </c>
      <c r="E290" s="12">
        <v>104.47</v>
      </c>
      <c r="F290" s="16">
        <v>0</v>
      </c>
      <c r="G290" s="16">
        <v>0</v>
      </c>
      <c r="H290" s="16">
        <v>0</v>
      </c>
      <c r="I290" s="16">
        <v>0</v>
      </c>
    </row>
    <row r="291" spans="1:9" x14ac:dyDescent="0.25">
      <c r="A291" s="121"/>
      <c r="B291" s="130"/>
      <c r="C291" s="121"/>
      <c r="D291" s="6">
        <f t="shared" si="159"/>
        <v>0</v>
      </c>
      <c r="E291" s="12">
        <v>0</v>
      </c>
      <c r="F291" s="16">
        <v>0</v>
      </c>
      <c r="G291" s="16">
        <v>0</v>
      </c>
      <c r="H291" s="16">
        <v>0</v>
      </c>
      <c r="I291" s="16">
        <v>0</v>
      </c>
    </row>
    <row r="292" spans="1:9" x14ac:dyDescent="0.25">
      <c r="A292" s="121"/>
      <c r="B292" s="131"/>
      <c r="C292" s="121"/>
      <c r="D292" s="6">
        <f t="shared" si="159"/>
        <v>0</v>
      </c>
      <c r="E292" s="12">
        <v>0</v>
      </c>
      <c r="F292" s="16">
        <v>0</v>
      </c>
      <c r="G292" s="16">
        <v>0</v>
      </c>
      <c r="H292" s="16">
        <v>0</v>
      </c>
      <c r="I292" s="16">
        <v>0</v>
      </c>
    </row>
    <row r="293" spans="1:9" ht="17.25" customHeight="1" x14ac:dyDescent="0.25">
      <c r="A293" s="126" t="s">
        <v>46</v>
      </c>
      <c r="B293" s="129" t="s">
        <v>56</v>
      </c>
      <c r="C293" s="23" t="s">
        <v>8</v>
      </c>
      <c r="D293" s="6">
        <f t="shared" si="159"/>
        <v>61.36</v>
      </c>
      <c r="E293" s="12">
        <f>E294</f>
        <v>61.36</v>
      </c>
      <c r="F293" s="16">
        <f t="shared" ref="F293:I293" si="163">F294</f>
        <v>0</v>
      </c>
      <c r="G293" s="16">
        <f t="shared" si="163"/>
        <v>0</v>
      </c>
      <c r="H293" s="16">
        <f t="shared" si="163"/>
        <v>0</v>
      </c>
      <c r="I293" s="16">
        <f t="shared" si="163"/>
        <v>0</v>
      </c>
    </row>
    <row r="294" spans="1:9" ht="30" customHeight="1" x14ac:dyDescent="0.25">
      <c r="A294" s="128"/>
      <c r="B294" s="131"/>
      <c r="C294" s="58" t="s">
        <v>36</v>
      </c>
      <c r="D294" s="6">
        <f t="shared" si="159"/>
        <v>61.36</v>
      </c>
      <c r="E294" s="16">
        <v>61.36</v>
      </c>
      <c r="F294" s="16">
        <v>0</v>
      </c>
      <c r="G294" s="16">
        <v>0</v>
      </c>
      <c r="H294" s="16">
        <v>0</v>
      </c>
      <c r="I294" s="16">
        <v>0</v>
      </c>
    </row>
    <row r="295" spans="1:9" ht="20.25" customHeight="1" x14ac:dyDescent="0.25">
      <c r="A295" s="145" t="s">
        <v>65</v>
      </c>
      <c r="B295" s="126" t="s">
        <v>64</v>
      </c>
      <c r="C295" s="23" t="s">
        <v>8</v>
      </c>
      <c r="D295" s="6">
        <f t="shared" si="159"/>
        <v>248.39000000000001</v>
      </c>
      <c r="E295" s="11">
        <f t="shared" ref="E295" si="164">E296+E297+E298</f>
        <v>0</v>
      </c>
      <c r="F295" s="16">
        <f t="shared" ref="F295" si="165">F296+F297+F298</f>
        <v>167.05</v>
      </c>
      <c r="G295" s="16">
        <f t="shared" ref="G295:I295" si="166">G296+G297+G298</f>
        <v>81.34</v>
      </c>
      <c r="H295" s="16">
        <f t="shared" si="166"/>
        <v>0</v>
      </c>
      <c r="I295" s="16">
        <f t="shared" si="166"/>
        <v>0</v>
      </c>
    </row>
    <row r="296" spans="1:9" ht="30.75" customHeight="1" x14ac:dyDescent="0.25">
      <c r="A296" s="146"/>
      <c r="B296" s="127"/>
      <c r="C296" s="77" t="s">
        <v>36</v>
      </c>
      <c r="D296" s="6">
        <f t="shared" si="159"/>
        <v>248.39000000000001</v>
      </c>
      <c r="E296" s="16">
        <v>0</v>
      </c>
      <c r="F296" s="16">
        <v>167.05</v>
      </c>
      <c r="G296" s="16">
        <v>81.34</v>
      </c>
      <c r="H296" s="16">
        <v>0</v>
      </c>
      <c r="I296" s="16">
        <v>0</v>
      </c>
    </row>
    <row r="297" spans="1:9" ht="17.25" customHeight="1" x14ac:dyDescent="0.25">
      <c r="A297" s="146"/>
      <c r="B297" s="127"/>
      <c r="C297" s="75" t="s">
        <v>26</v>
      </c>
      <c r="D297" s="6">
        <f t="shared" si="159"/>
        <v>0</v>
      </c>
      <c r="E297" s="12">
        <v>0</v>
      </c>
      <c r="F297" s="16">
        <v>0</v>
      </c>
      <c r="G297" s="16">
        <v>0</v>
      </c>
      <c r="H297" s="16">
        <v>0</v>
      </c>
      <c r="I297" s="16">
        <v>0</v>
      </c>
    </row>
    <row r="298" spans="1:9" ht="18" customHeight="1" x14ac:dyDescent="0.25">
      <c r="A298" s="147"/>
      <c r="B298" s="128"/>
      <c r="C298" s="75" t="s">
        <v>23</v>
      </c>
      <c r="D298" s="6">
        <f t="shared" si="159"/>
        <v>0</v>
      </c>
      <c r="E298" s="12">
        <v>0</v>
      </c>
      <c r="F298" s="105">
        <v>0</v>
      </c>
      <c r="G298" s="12">
        <v>0</v>
      </c>
      <c r="H298" s="105">
        <v>0</v>
      </c>
      <c r="I298" s="12">
        <v>0</v>
      </c>
    </row>
    <row r="299" spans="1:9" ht="18" customHeight="1" x14ac:dyDescent="0.25">
      <c r="A299" s="145" t="s">
        <v>70</v>
      </c>
      <c r="B299" s="126" t="s">
        <v>93</v>
      </c>
      <c r="C299" s="23" t="s">
        <v>8</v>
      </c>
      <c r="D299" s="6">
        <f t="shared" si="159"/>
        <v>169.65</v>
      </c>
      <c r="E299" s="11">
        <f t="shared" ref="E299:I299" si="167">E300+E301+E302</f>
        <v>0</v>
      </c>
      <c r="F299" s="16">
        <f t="shared" si="167"/>
        <v>0</v>
      </c>
      <c r="G299" s="11">
        <f t="shared" si="167"/>
        <v>169.65</v>
      </c>
      <c r="H299" s="11">
        <f t="shared" si="167"/>
        <v>0</v>
      </c>
      <c r="I299" s="11">
        <f t="shared" si="167"/>
        <v>0</v>
      </c>
    </row>
    <row r="300" spans="1:9" ht="18" customHeight="1" x14ac:dyDescent="0.25">
      <c r="A300" s="146"/>
      <c r="B300" s="127"/>
      <c r="C300" s="91" t="s">
        <v>36</v>
      </c>
      <c r="D300" s="6">
        <f t="shared" si="159"/>
        <v>169.65</v>
      </c>
      <c r="E300" s="16">
        <v>0</v>
      </c>
      <c r="F300" s="16">
        <v>0</v>
      </c>
      <c r="G300" s="16">
        <v>169.65</v>
      </c>
      <c r="H300" s="16">
        <v>0</v>
      </c>
      <c r="I300" s="16">
        <v>0</v>
      </c>
    </row>
    <row r="301" spans="1:9" ht="18" customHeight="1" x14ac:dyDescent="0.25">
      <c r="A301" s="146"/>
      <c r="B301" s="127"/>
      <c r="C301" s="88" t="s">
        <v>26</v>
      </c>
      <c r="D301" s="6">
        <f t="shared" si="159"/>
        <v>0</v>
      </c>
      <c r="E301" s="12">
        <v>0</v>
      </c>
      <c r="F301" s="16">
        <v>0</v>
      </c>
      <c r="G301" s="16">
        <v>0</v>
      </c>
      <c r="H301" s="16">
        <v>0</v>
      </c>
      <c r="I301" s="16">
        <v>0</v>
      </c>
    </row>
    <row r="302" spans="1:9" ht="18" customHeight="1" x14ac:dyDescent="0.25">
      <c r="A302" s="147"/>
      <c r="B302" s="128"/>
      <c r="C302" s="88" t="s">
        <v>23</v>
      </c>
      <c r="D302" s="6">
        <f t="shared" si="159"/>
        <v>0</v>
      </c>
      <c r="E302" s="12">
        <v>0</v>
      </c>
      <c r="F302" s="105">
        <v>0</v>
      </c>
      <c r="G302" s="16">
        <v>0</v>
      </c>
      <c r="H302" s="105">
        <v>0</v>
      </c>
      <c r="I302" s="16">
        <v>0</v>
      </c>
    </row>
    <row r="303" spans="1:9" ht="18" customHeight="1" x14ac:dyDescent="0.25">
      <c r="A303" s="145" t="s">
        <v>71</v>
      </c>
      <c r="B303" s="126" t="s">
        <v>75</v>
      </c>
      <c r="C303" s="23" t="s">
        <v>8</v>
      </c>
      <c r="D303" s="6">
        <f t="shared" si="159"/>
        <v>108.8</v>
      </c>
      <c r="E303" s="11">
        <f t="shared" ref="E303:I303" si="168">E304+E305+E306</f>
        <v>0</v>
      </c>
      <c r="F303" s="16">
        <f t="shared" si="168"/>
        <v>108.8</v>
      </c>
      <c r="G303" s="16">
        <f t="shared" si="168"/>
        <v>0</v>
      </c>
      <c r="H303" s="16">
        <f t="shared" si="168"/>
        <v>0</v>
      </c>
      <c r="I303" s="16">
        <f t="shared" si="168"/>
        <v>0</v>
      </c>
    </row>
    <row r="304" spans="1:9" ht="18" customHeight="1" x14ac:dyDescent="0.25">
      <c r="A304" s="146"/>
      <c r="B304" s="127"/>
      <c r="C304" s="97" t="s">
        <v>36</v>
      </c>
      <c r="D304" s="6">
        <f t="shared" si="159"/>
        <v>108.8</v>
      </c>
      <c r="E304" s="16">
        <v>0</v>
      </c>
      <c r="F304" s="16">
        <f>60+48.8</f>
        <v>108.8</v>
      </c>
      <c r="G304" s="16">
        <v>0</v>
      </c>
      <c r="H304" s="16">
        <v>0</v>
      </c>
      <c r="I304" s="16">
        <v>0</v>
      </c>
    </row>
    <row r="305" spans="1:9" ht="18" customHeight="1" x14ac:dyDescent="0.25">
      <c r="A305" s="146"/>
      <c r="B305" s="127"/>
      <c r="C305" s="96" t="s">
        <v>26</v>
      </c>
      <c r="D305" s="6">
        <f t="shared" si="159"/>
        <v>0</v>
      </c>
      <c r="E305" s="12">
        <v>0</v>
      </c>
      <c r="F305" s="16">
        <v>0</v>
      </c>
      <c r="G305" s="16">
        <v>0</v>
      </c>
      <c r="H305" s="16">
        <v>0</v>
      </c>
      <c r="I305" s="16">
        <v>0</v>
      </c>
    </row>
    <row r="306" spans="1:9" ht="18" customHeight="1" x14ac:dyDescent="0.25">
      <c r="A306" s="147"/>
      <c r="B306" s="128"/>
      <c r="C306" s="96" t="s">
        <v>23</v>
      </c>
      <c r="D306" s="6">
        <f t="shared" si="159"/>
        <v>0</v>
      </c>
      <c r="E306" s="12">
        <v>0</v>
      </c>
      <c r="F306" s="105">
        <v>0</v>
      </c>
      <c r="G306" s="16">
        <v>0</v>
      </c>
      <c r="H306" s="105">
        <v>0</v>
      </c>
      <c r="I306" s="16">
        <v>0</v>
      </c>
    </row>
    <row r="307" spans="1:9" ht="20.25" customHeight="1" x14ac:dyDescent="0.25">
      <c r="A307" s="145" t="s">
        <v>72</v>
      </c>
      <c r="B307" s="126" t="s">
        <v>73</v>
      </c>
      <c r="C307" s="23" t="s">
        <v>8</v>
      </c>
      <c r="D307" s="6">
        <f t="shared" si="159"/>
        <v>33.5</v>
      </c>
      <c r="E307" s="11">
        <f t="shared" ref="E307:I307" si="169">E308+E309+E310</f>
        <v>0</v>
      </c>
      <c r="F307" s="16">
        <f t="shared" si="169"/>
        <v>0</v>
      </c>
      <c r="G307" s="16">
        <f t="shared" si="169"/>
        <v>0</v>
      </c>
      <c r="H307" s="16">
        <f t="shared" si="169"/>
        <v>33.5</v>
      </c>
      <c r="I307" s="16">
        <f t="shared" si="169"/>
        <v>0</v>
      </c>
    </row>
    <row r="308" spans="1:9" ht="30" customHeight="1" x14ac:dyDescent="0.25">
      <c r="A308" s="146"/>
      <c r="B308" s="127"/>
      <c r="C308" s="77" t="s">
        <v>36</v>
      </c>
      <c r="D308" s="6">
        <f t="shared" si="159"/>
        <v>33.5</v>
      </c>
      <c r="E308" s="16">
        <v>0</v>
      </c>
      <c r="F308" s="16">
        <v>0</v>
      </c>
      <c r="G308" s="16">
        <v>0</v>
      </c>
      <c r="H308" s="16">
        <v>33.5</v>
      </c>
      <c r="I308" s="16">
        <v>0</v>
      </c>
    </row>
    <row r="309" spans="1:9" ht="18.75" customHeight="1" x14ac:dyDescent="0.25">
      <c r="A309" s="146"/>
      <c r="B309" s="127"/>
      <c r="C309" s="35" t="s">
        <v>26</v>
      </c>
      <c r="D309" s="6">
        <f t="shared" si="159"/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</row>
    <row r="310" spans="1:9" ht="65.400000000000006" customHeight="1" x14ac:dyDescent="0.25">
      <c r="A310" s="147"/>
      <c r="B310" s="128"/>
      <c r="C310" s="35" t="s">
        <v>23</v>
      </c>
      <c r="D310" s="6">
        <f t="shared" si="159"/>
        <v>0</v>
      </c>
      <c r="E310" s="12">
        <v>0</v>
      </c>
      <c r="F310" s="41">
        <v>0</v>
      </c>
      <c r="G310" s="12">
        <v>0</v>
      </c>
      <c r="H310" s="41">
        <v>0</v>
      </c>
      <c r="I310" s="12">
        <v>0</v>
      </c>
    </row>
    <row r="311" spans="1:9" ht="20.25" customHeight="1" x14ac:dyDescent="0.25">
      <c r="A311" s="136" t="s">
        <v>16</v>
      </c>
      <c r="B311" s="126" t="s">
        <v>57</v>
      </c>
      <c r="C311" s="19" t="s">
        <v>8</v>
      </c>
      <c r="D311" s="48">
        <f t="shared" si="159"/>
        <v>71037.86099999999</v>
      </c>
      <c r="E311" s="10">
        <f>E312+E313</f>
        <v>12167.78</v>
      </c>
      <c r="F311" s="26">
        <f t="shared" ref="F311:I311" si="170">F312</f>
        <v>13268.01</v>
      </c>
      <c r="G311" s="10">
        <f t="shared" si="170"/>
        <v>14495.361000000001</v>
      </c>
      <c r="H311" s="10">
        <f t="shared" si="170"/>
        <v>15553.355</v>
      </c>
      <c r="I311" s="10">
        <f t="shared" si="170"/>
        <v>15553.355</v>
      </c>
    </row>
    <row r="312" spans="1:9" ht="36" customHeight="1" x14ac:dyDescent="0.25">
      <c r="A312" s="137"/>
      <c r="B312" s="127"/>
      <c r="C312" s="52" t="s">
        <v>36</v>
      </c>
      <c r="D312" s="6">
        <f t="shared" si="159"/>
        <v>71037.86099999999</v>
      </c>
      <c r="E312" s="16">
        <f>E315+E324</f>
        <v>12167.78</v>
      </c>
      <c r="F312" s="12">
        <f>F315+F324</f>
        <v>13268.01</v>
      </c>
      <c r="G312" s="12">
        <f>G315+G324</f>
        <v>14495.361000000001</v>
      </c>
      <c r="H312" s="12">
        <f t="shared" ref="H312:I312" si="171">H315+H324</f>
        <v>15553.355</v>
      </c>
      <c r="I312" s="12">
        <f t="shared" si="171"/>
        <v>15553.355</v>
      </c>
    </row>
    <row r="313" spans="1:9" ht="24" customHeight="1" x14ac:dyDescent="0.25">
      <c r="A313" s="138"/>
      <c r="B313" s="128"/>
      <c r="C313" s="20" t="s">
        <v>26</v>
      </c>
      <c r="D313" s="6">
        <f t="shared" si="159"/>
        <v>0</v>
      </c>
      <c r="E313" s="16">
        <f>E316</f>
        <v>0</v>
      </c>
      <c r="F313" s="12">
        <f t="shared" ref="F313:I313" si="172">F316</f>
        <v>0</v>
      </c>
      <c r="G313" s="12">
        <f t="shared" si="172"/>
        <v>0</v>
      </c>
      <c r="H313" s="12">
        <f t="shared" si="172"/>
        <v>0</v>
      </c>
      <c r="I313" s="12">
        <f t="shared" si="172"/>
        <v>0</v>
      </c>
    </row>
    <row r="314" spans="1:9" ht="16.5" customHeight="1" x14ac:dyDescent="0.25">
      <c r="A314" s="126" t="s">
        <v>17</v>
      </c>
      <c r="B314" s="126" t="s">
        <v>58</v>
      </c>
      <c r="C314" s="21" t="s">
        <v>8</v>
      </c>
      <c r="D314" s="6">
        <f t="shared" si="159"/>
        <v>62869.390999999996</v>
      </c>
      <c r="E314" s="24">
        <f>E315+E316</f>
        <v>10686.310000000001</v>
      </c>
      <c r="F314" s="14">
        <f t="shared" ref="F314:I314" si="173">F315+F316</f>
        <v>11882.01</v>
      </c>
      <c r="G314" s="14">
        <f t="shared" si="173"/>
        <v>12728.361000000001</v>
      </c>
      <c r="H314" s="14">
        <f t="shared" si="173"/>
        <v>13786.355</v>
      </c>
      <c r="I314" s="14">
        <f t="shared" si="173"/>
        <v>13786.355</v>
      </c>
    </row>
    <row r="315" spans="1:9" ht="32.25" customHeight="1" x14ac:dyDescent="0.25">
      <c r="A315" s="127"/>
      <c r="B315" s="127"/>
      <c r="C315" s="52" t="s">
        <v>36</v>
      </c>
      <c r="D315" s="6">
        <f t="shared" si="159"/>
        <v>62869.390999999996</v>
      </c>
      <c r="E315" s="16">
        <f>E318+E320</f>
        <v>10686.310000000001</v>
      </c>
      <c r="F315" s="12">
        <f>F318+F320</f>
        <v>11882.01</v>
      </c>
      <c r="G315" s="12">
        <f>G318+G320</f>
        <v>12728.361000000001</v>
      </c>
      <c r="H315" s="12">
        <f t="shared" ref="H315:I315" si="174">H318+H320</f>
        <v>13786.355</v>
      </c>
      <c r="I315" s="12">
        <f t="shared" si="174"/>
        <v>13786.355</v>
      </c>
    </row>
    <row r="316" spans="1:9" ht="16.5" customHeight="1" x14ac:dyDescent="0.25">
      <c r="A316" s="128"/>
      <c r="B316" s="128"/>
      <c r="C316" s="20" t="s">
        <v>26</v>
      </c>
      <c r="D316" s="6">
        <f t="shared" si="159"/>
        <v>0</v>
      </c>
      <c r="E316" s="12">
        <f>E321</f>
        <v>0</v>
      </c>
      <c r="F316" s="12">
        <f t="shared" ref="F316:G316" si="175">F321</f>
        <v>0</v>
      </c>
      <c r="G316" s="12">
        <f t="shared" si="175"/>
        <v>0</v>
      </c>
      <c r="H316" s="12">
        <f t="shared" ref="H316:I316" si="176">H321</f>
        <v>0</v>
      </c>
      <c r="I316" s="12">
        <f t="shared" si="176"/>
        <v>0</v>
      </c>
    </row>
    <row r="317" spans="1:9" ht="13.5" customHeight="1" x14ac:dyDescent="0.25">
      <c r="A317" s="121" t="s">
        <v>18</v>
      </c>
      <c r="B317" s="121" t="s">
        <v>83</v>
      </c>
      <c r="C317" s="22" t="s">
        <v>8</v>
      </c>
      <c r="D317" s="6">
        <f t="shared" si="159"/>
        <v>10876.67</v>
      </c>
      <c r="E317" s="24">
        <f>E318</f>
        <v>1851.2</v>
      </c>
      <c r="F317" s="14">
        <f t="shared" ref="F317:I317" si="177">F318</f>
        <v>1926.67</v>
      </c>
      <c r="G317" s="14">
        <f t="shared" si="177"/>
        <v>2302.46</v>
      </c>
      <c r="H317" s="14">
        <f t="shared" si="177"/>
        <v>2398.17</v>
      </c>
      <c r="I317" s="14">
        <f t="shared" si="177"/>
        <v>2398.17</v>
      </c>
    </row>
    <row r="318" spans="1:9" ht="36.75" customHeight="1" x14ac:dyDescent="0.25">
      <c r="A318" s="121"/>
      <c r="B318" s="121"/>
      <c r="C318" s="52" t="s">
        <v>36</v>
      </c>
      <c r="D318" s="6">
        <f t="shared" si="159"/>
        <v>10876.67</v>
      </c>
      <c r="E318" s="16">
        <v>1851.2</v>
      </c>
      <c r="F318" s="16">
        <v>1926.67</v>
      </c>
      <c r="G318" s="16">
        <v>2302.46</v>
      </c>
      <c r="H318" s="16">
        <v>2398.17</v>
      </c>
      <c r="I318" s="16">
        <v>2398.17</v>
      </c>
    </row>
    <row r="319" spans="1:9" ht="13.5" customHeight="1" x14ac:dyDescent="0.25">
      <c r="A319" s="126" t="s">
        <v>63</v>
      </c>
      <c r="B319" s="126" t="s">
        <v>53</v>
      </c>
      <c r="C319" s="22" t="s">
        <v>8</v>
      </c>
      <c r="D319" s="6">
        <f t="shared" si="159"/>
        <v>51992.721000000005</v>
      </c>
      <c r="E319" s="24">
        <f>E320+E321</f>
        <v>8835.11</v>
      </c>
      <c r="F319" s="24">
        <f t="shared" ref="F319:I319" si="178">F320</f>
        <v>9955.34</v>
      </c>
      <c r="G319" s="24">
        <f t="shared" si="178"/>
        <v>10425.901</v>
      </c>
      <c r="H319" s="24">
        <f t="shared" si="178"/>
        <v>11388.184999999999</v>
      </c>
      <c r="I319" s="24">
        <f t="shared" si="178"/>
        <v>11388.184999999999</v>
      </c>
    </row>
    <row r="320" spans="1:9" ht="29.25" customHeight="1" x14ac:dyDescent="0.25">
      <c r="A320" s="127"/>
      <c r="B320" s="127"/>
      <c r="C320" s="52" t="s">
        <v>36</v>
      </c>
      <c r="D320" s="6">
        <f t="shared" si="159"/>
        <v>51992.721000000005</v>
      </c>
      <c r="E320" s="16">
        <v>8835.11</v>
      </c>
      <c r="F320" s="16">
        <v>9955.34</v>
      </c>
      <c r="G320" s="16">
        <v>10425.901</v>
      </c>
      <c r="H320" s="16">
        <v>11388.184999999999</v>
      </c>
      <c r="I320" s="16">
        <v>11388.184999999999</v>
      </c>
    </row>
    <row r="321" spans="1:10" ht="19.5" customHeight="1" x14ac:dyDescent="0.25">
      <c r="A321" s="128"/>
      <c r="B321" s="128"/>
      <c r="C321" s="20" t="s">
        <v>26</v>
      </c>
      <c r="D321" s="6">
        <f t="shared" si="159"/>
        <v>0</v>
      </c>
      <c r="E321" s="12">
        <v>0</v>
      </c>
      <c r="F321" s="16">
        <v>0</v>
      </c>
      <c r="G321" s="12">
        <v>0</v>
      </c>
      <c r="H321" s="16">
        <v>0</v>
      </c>
      <c r="I321" s="12">
        <v>0</v>
      </c>
    </row>
    <row r="322" spans="1:10" ht="6.75" hidden="1" customHeight="1" x14ac:dyDescent="0.2">
      <c r="A322" s="62"/>
      <c r="B322" s="62"/>
      <c r="C322" s="20" t="s">
        <v>26</v>
      </c>
      <c r="D322" s="6">
        <f t="shared" si="159"/>
        <v>0</v>
      </c>
      <c r="E322" s="16"/>
      <c r="F322" s="16"/>
      <c r="G322" s="12"/>
      <c r="H322" s="16"/>
      <c r="I322" s="12"/>
    </row>
    <row r="323" spans="1:10" ht="13.5" customHeight="1" x14ac:dyDescent="0.25">
      <c r="A323" s="121" t="s">
        <v>152</v>
      </c>
      <c r="B323" s="121" t="s">
        <v>85</v>
      </c>
      <c r="C323" s="22" t="s">
        <v>8</v>
      </c>
      <c r="D323" s="6">
        <f t="shared" si="159"/>
        <v>8168.47</v>
      </c>
      <c r="E323" s="24">
        <f>E324</f>
        <v>1481.47</v>
      </c>
      <c r="F323" s="24">
        <f>F324</f>
        <v>1386</v>
      </c>
      <c r="G323" s="14">
        <f t="shared" ref="G323:I324" si="179">G325</f>
        <v>1767</v>
      </c>
      <c r="H323" s="14">
        <f t="shared" si="179"/>
        <v>1767</v>
      </c>
      <c r="I323" s="14">
        <f t="shared" si="179"/>
        <v>1767</v>
      </c>
    </row>
    <row r="324" spans="1:10" ht="32.25" customHeight="1" x14ac:dyDescent="0.25">
      <c r="A324" s="121"/>
      <c r="B324" s="121"/>
      <c r="C324" s="52" t="s">
        <v>36</v>
      </c>
      <c r="D324" s="6">
        <f t="shared" si="159"/>
        <v>8168.47</v>
      </c>
      <c r="E324" s="16">
        <f>E326</f>
        <v>1481.47</v>
      </c>
      <c r="F324" s="16">
        <f>F326</f>
        <v>1386</v>
      </c>
      <c r="G324" s="16">
        <f t="shared" si="179"/>
        <v>1767</v>
      </c>
      <c r="H324" s="16">
        <f>H326</f>
        <v>1767</v>
      </c>
      <c r="I324" s="16">
        <f t="shared" si="179"/>
        <v>1767</v>
      </c>
    </row>
    <row r="325" spans="1:10" ht="15.75" customHeight="1" x14ac:dyDescent="0.25">
      <c r="A325" s="121" t="s">
        <v>153</v>
      </c>
      <c r="B325" s="121"/>
      <c r="C325" s="22" t="s">
        <v>8</v>
      </c>
      <c r="D325" s="6">
        <f t="shared" si="159"/>
        <v>8168.47</v>
      </c>
      <c r="E325" s="24">
        <f>E326</f>
        <v>1481.47</v>
      </c>
      <c r="F325" s="24">
        <f>F326</f>
        <v>1386</v>
      </c>
      <c r="G325" s="24">
        <f>G326</f>
        <v>1767</v>
      </c>
      <c r="H325" s="24">
        <f t="shared" ref="H325:I325" si="180">H326</f>
        <v>1767</v>
      </c>
      <c r="I325" s="24">
        <f t="shared" si="180"/>
        <v>1767</v>
      </c>
    </row>
    <row r="326" spans="1:10" ht="53.25" customHeight="1" x14ac:dyDescent="0.25">
      <c r="A326" s="121"/>
      <c r="B326" s="121"/>
      <c r="C326" s="52" t="s">
        <v>36</v>
      </c>
      <c r="D326" s="6">
        <f t="shared" si="159"/>
        <v>8168.47</v>
      </c>
      <c r="E326" s="16">
        <v>1481.47</v>
      </c>
      <c r="F326" s="16">
        <v>1386</v>
      </c>
      <c r="G326" s="16">
        <v>1767</v>
      </c>
      <c r="H326" s="16">
        <v>1767</v>
      </c>
      <c r="I326" s="16">
        <v>1767</v>
      </c>
    </row>
    <row r="327" spans="1:10" ht="27" customHeight="1" x14ac:dyDescent="0.25">
      <c r="A327" s="56" t="s">
        <v>37</v>
      </c>
      <c r="B327" s="126" t="s">
        <v>84</v>
      </c>
      <c r="C327" s="42" t="s">
        <v>8</v>
      </c>
      <c r="D327" s="6">
        <f t="shared" si="159"/>
        <v>0</v>
      </c>
      <c r="E327" s="16">
        <f>E328+E329</f>
        <v>0</v>
      </c>
      <c r="F327" s="16">
        <f t="shared" ref="F327:I327" si="181">F328+F329</f>
        <v>0</v>
      </c>
      <c r="G327" s="16">
        <f t="shared" si="181"/>
        <v>0</v>
      </c>
      <c r="H327" s="16">
        <f t="shared" si="181"/>
        <v>0</v>
      </c>
      <c r="I327" s="16">
        <f t="shared" si="181"/>
        <v>0</v>
      </c>
      <c r="J327" s="44"/>
    </row>
    <row r="328" spans="1:10" ht="26.25" customHeight="1" thickBot="1" x14ac:dyDescent="0.3">
      <c r="A328" s="127" t="s">
        <v>45</v>
      </c>
      <c r="B328" s="137"/>
      <c r="C328" s="52" t="s">
        <v>36</v>
      </c>
      <c r="D328" s="6">
        <f t="shared" si="159"/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44"/>
    </row>
    <row r="329" spans="1:10" ht="32.25" hidden="1" customHeight="1" thickBot="1" x14ac:dyDescent="0.25">
      <c r="A329" s="128"/>
      <c r="B329" s="138"/>
      <c r="C329" s="7"/>
      <c r="D329" s="6">
        <f t="shared" si="159"/>
        <v>0</v>
      </c>
      <c r="E329" s="12"/>
      <c r="F329" s="12"/>
      <c r="G329" s="45"/>
      <c r="H329" s="12"/>
      <c r="I329" s="45"/>
      <c r="J329" s="44"/>
    </row>
    <row r="330" spans="1:10" x14ac:dyDescent="0.25">
      <c r="A330" s="136" t="s">
        <v>19</v>
      </c>
      <c r="B330" s="148"/>
      <c r="C330" s="19" t="s">
        <v>8</v>
      </c>
      <c r="D330" s="48">
        <f t="shared" si="159"/>
        <v>512932.40175999998</v>
      </c>
      <c r="E330" s="30">
        <f>E331+E332</f>
        <v>68842.16</v>
      </c>
      <c r="F330" s="30">
        <f t="shared" ref="F330:H330" si="182">F331+F332+F333</f>
        <v>66845.42</v>
      </c>
      <c r="G330" s="30">
        <f>G331+G332+G333</f>
        <v>110669.56099999999</v>
      </c>
      <c r="H330" s="30">
        <f t="shared" si="182"/>
        <v>174211.48775999999</v>
      </c>
      <c r="I330" s="30">
        <f>I331+I332+I333</f>
        <v>92363.773000000001</v>
      </c>
    </row>
    <row r="331" spans="1:10" ht="27" customHeight="1" x14ac:dyDescent="0.25">
      <c r="A331" s="137"/>
      <c r="B331" s="149"/>
      <c r="C331" s="52" t="s">
        <v>36</v>
      </c>
      <c r="D331" s="6">
        <f>G331+H331+I331+E331+F331</f>
        <v>331940.99576000002</v>
      </c>
      <c r="E331" s="6">
        <f>E11+E173+E207+E273+E281+E312+E328</f>
        <v>59946.21</v>
      </c>
      <c r="F331" s="6">
        <f>F11+F173+F207+F273+F281+F312+F328</f>
        <v>64586.38</v>
      </c>
      <c r="G331" s="6">
        <f>G11+G173+G207+G273+G281+G312+G3253+0.01</f>
        <v>70142.186999999991</v>
      </c>
      <c r="H331" s="6">
        <f>H11+H173+H207+H273+H281+H312+H328</f>
        <v>72676.615760000001</v>
      </c>
      <c r="I331" s="6">
        <f>I11+I173+I207+I273+I281+I312+I328</f>
        <v>64589.603000000003</v>
      </c>
    </row>
    <row r="332" spans="1:10" ht="20.25" customHeight="1" x14ac:dyDescent="0.25">
      <c r="A332" s="137"/>
      <c r="B332" s="149"/>
      <c r="C332" s="20" t="s">
        <v>26</v>
      </c>
      <c r="D332" s="6">
        <f t="shared" si="159"/>
        <v>180991.40600000002</v>
      </c>
      <c r="E332" s="6">
        <f>E12+E175+E208+E282+E313</f>
        <v>8895.9499999999989</v>
      </c>
      <c r="F332" s="6">
        <f>F12+F175+F208+F282</f>
        <v>2259.04</v>
      </c>
      <c r="G332" s="6">
        <f>G12+G175+G208+G282</f>
        <v>40527.373999999996</v>
      </c>
      <c r="H332" s="6">
        <f>H12+H175+H208+H282</f>
        <v>101534.872</v>
      </c>
      <c r="I332" s="6">
        <f>I12+I175+I208+I282</f>
        <v>27774.170000000002</v>
      </c>
    </row>
    <row r="333" spans="1:10" x14ac:dyDescent="0.25">
      <c r="A333" s="138"/>
      <c r="B333" s="150"/>
      <c r="C333" s="8"/>
      <c r="D333" s="6">
        <f t="shared" si="159"/>
        <v>0</v>
      </c>
      <c r="E333" s="27">
        <f>E13+E209+E283</f>
        <v>0</v>
      </c>
      <c r="F333" s="27">
        <f>F13+F209+F283</f>
        <v>0</v>
      </c>
      <c r="G333" s="27">
        <f>G13+G209+G283+G174</f>
        <v>0</v>
      </c>
      <c r="H333" s="27">
        <f t="shared" ref="H333:I333" si="183">H13+H209+H283+H174</f>
        <v>0</v>
      </c>
      <c r="I333" s="27">
        <f t="shared" si="183"/>
        <v>0</v>
      </c>
    </row>
    <row r="334" spans="1:10" ht="12.75" x14ac:dyDescent="0.2">
      <c r="G334" s="5"/>
    </row>
    <row r="335" spans="1:10" ht="12.75" x14ac:dyDescent="0.2">
      <c r="D335" s="5"/>
      <c r="E335" s="5"/>
      <c r="F335" s="5"/>
      <c r="G335" s="5"/>
      <c r="H335" s="5"/>
      <c r="I335" s="5"/>
    </row>
  </sheetData>
  <mergeCells count="218">
    <mergeCell ref="A154:A156"/>
    <mergeCell ref="A58:A60"/>
    <mergeCell ref="B58:B60"/>
    <mergeCell ref="A61:A63"/>
    <mergeCell ref="B61:B63"/>
    <mergeCell ref="B64:B66"/>
    <mergeCell ref="A64:A66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31:A33"/>
    <mergeCell ref="B31:B33"/>
    <mergeCell ref="A34:A36"/>
    <mergeCell ref="B34:B36"/>
    <mergeCell ref="A37:A39"/>
    <mergeCell ref="B37:B39"/>
    <mergeCell ref="A40:A42"/>
    <mergeCell ref="B40:B42"/>
    <mergeCell ref="A19:A21"/>
    <mergeCell ref="B19:B21"/>
    <mergeCell ref="A22:A24"/>
    <mergeCell ref="B22:B24"/>
    <mergeCell ref="A25:A27"/>
    <mergeCell ref="B25:B27"/>
    <mergeCell ref="A28:A30"/>
    <mergeCell ref="B28:B30"/>
    <mergeCell ref="B284:B287"/>
    <mergeCell ref="A251:A253"/>
    <mergeCell ref="A240:A241"/>
    <mergeCell ref="B260:B262"/>
    <mergeCell ref="A145:A147"/>
    <mergeCell ref="B145:B147"/>
    <mergeCell ref="A151:A153"/>
    <mergeCell ref="B151:B153"/>
    <mergeCell ref="A176:A177"/>
    <mergeCell ref="A178:A179"/>
    <mergeCell ref="A148:A150"/>
    <mergeCell ref="B206:B209"/>
    <mergeCell ref="A172:A175"/>
    <mergeCell ref="A188:A192"/>
    <mergeCell ref="B188:B192"/>
    <mergeCell ref="A184:A187"/>
    <mergeCell ref="B184:B187"/>
    <mergeCell ref="B172:B175"/>
    <mergeCell ref="A169:A171"/>
    <mergeCell ref="B178:B179"/>
    <mergeCell ref="B180:B181"/>
    <mergeCell ref="A160:A162"/>
    <mergeCell ref="B160:B162"/>
    <mergeCell ref="B274:B275"/>
    <mergeCell ref="A257:A259"/>
    <mergeCell ref="B257:B259"/>
    <mergeCell ref="A248:A250"/>
    <mergeCell ref="A206:A209"/>
    <mergeCell ref="A260:A262"/>
    <mergeCell ref="A254:A256"/>
    <mergeCell ref="B227:B231"/>
    <mergeCell ref="A269:A271"/>
    <mergeCell ref="B269:B271"/>
    <mergeCell ref="A314:A316"/>
    <mergeCell ref="B303:B306"/>
    <mergeCell ref="C289:C292"/>
    <mergeCell ref="B280:B283"/>
    <mergeCell ref="A280:A283"/>
    <mergeCell ref="B193:B195"/>
    <mergeCell ref="A214:A217"/>
    <mergeCell ref="B214:B217"/>
    <mergeCell ref="B232:B233"/>
    <mergeCell ref="B210:B211"/>
    <mergeCell ref="A200:A201"/>
    <mergeCell ref="B200:B201"/>
    <mergeCell ref="A212:A213"/>
    <mergeCell ref="B212:B213"/>
    <mergeCell ref="A210:A211"/>
    <mergeCell ref="B240:B241"/>
    <mergeCell ref="B288:B292"/>
    <mergeCell ref="A284:A287"/>
    <mergeCell ref="B276:B277"/>
    <mergeCell ref="A242:A244"/>
    <mergeCell ref="B242:B244"/>
    <mergeCell ref="A274:A275"/>
    <mergeCell ref="B196:B197"/>
    <mergeCell ref="B204:B205"/>
    <mergeCell ref="A330:A333"/>
    <mergeCell ref="B330:B333"/>
    <mergeCell ref="A323:A324"/>
    <mergeCell ref="A288:A292"/>
    <mergeCell ref="A222:A226"/>
    <mergeCell ref="B222:B226"/>
    <mergeCell ref="A218:A221"/>
    <mergeCell ref="B218:B221"/>
    <mergeCell ref="A325:A326"/>
    <mergeCell ref="B323:B326"/>
    <mergeCell ref="B327:B329"/>
    <mergeCell ref="A319:A321"/>
    <mergeCell ref="B319:B321"/>
    <mergeCell ref="A328:A329"/>
    <mergeCell ref="B295:B298"/>
    <mergeCell ref="A293:A294"/>
    <mergeCell ref="B293:B294"/>
    <mergeCell ref="B238:B239"/>
    <mergeCell ref="B236:B237"/>
    <mergeCell ref="A236:A237"/>
    <mergeCell ref="B234:B235"/>
    <mergeCell ref="B272:B273"/>
    <mergeCell ref="A278:A279"/>
    <mergeCell ref="B278:B279"/>
    <mergeCell ref="A317:A318"/>
    <mergeCell ref="B317:B318"/>
    <mergeCell ref="B263:B264"/>
    <mergeCell ref="A263:A264"/>
    <mergeCell ref="A265:A266"/>
    <mergeCell ref="A276:A277"/>
    <mergeCell ref="A272:A273"/>
    <mergeCell ref="A238:A239"/>
    <mergeCell ref="A267:A268"/>
    <mergeCell ref="B267:B268"/>
    <mergeCell ref="A311:A313"/>
    <mergeCell ref="B311:B313"/>
    <mergeCell ref="A307:A310"/>
    <mergeCell ref="B307:B310"/>
    <mergeCell ref="A299:A302"/>
    <mergeCell ref="B299:B302"/>
    <mergeCell ref="A295:A298"/>
    <mergeCell ref="B248:B250"/>
    <mergeCell ref="A245:A247"/>
    <mergeCell ref="B265:B266"/>
    <mergeCell ref="B314:B316"/>
    <mergeCell ref="A303:A306"/>
    <mergeCell ref="B251:B253"/>
    <mergeCell ref="B245:B247"/>
    <mergeCell ref="E1:I1"/>
    <mergeCell ref="B14:B16"/>
    <mergeCell ref="A67:A69"/>
    <mergeCell ref="B67:B69"/>
    <mergeCell ref="A74:A76"/>
    <mergeCell ref="B74:B76"/>
    <mergeCell ref="A163:A165"/>
    <mergeCell ref="A70:A73"/>
    <mergeCell ref="B70:B73"/>
    <mergeCell ref="B122:B124"/>
    <mergeCell ref="A95:A97"/>
    <mergeCell ref="B95:B97"/>
    <mergeCell ref="B163:B165"/>
    <mergeCell ref="B89:B91"/>
    <mergeCell ref="A89:A91"/>
    <mergeCell ref="A98:A100"/>
    <mergeCell ref="B98:B100"/>
    <mergeCell ref="A101:A103"/>
    <mergeCell ref="B101:B103"/>
    <mergeCell ref="A122:A124"/>
    <mergeCell ref="A86:A88"/>
    <mergeCell ref="B86:B88"/>
    <mergeCell ref="A92:A94"/>
    <mergeCell ref="B92:B94"/>
    <mergeCell ref="A17:A18"/>
    <mergeCell ref="B17:B18"/>
    <mergeCell ref="A5:I5"/>
    <mergeCell ref="A6:I6"/>
    <mergeCell ref="A7:I7"/>
    <mergeCell ref="A10:A13"/>
    <mergeCell ref="B10:B13"/>
    <mergeCell ref="A14:A16"/>
    <mergeCell ref="E3:I3"/>
    <mergeCell ref="A77:A79"/>
    <mergeCell ref="A134:A136"/>
    <mergeCell ref="A104:A106"/>
    <mergeCell ref="B104:B106"/>
    <mergeCell ref="B131:B133"/>
    <mergeCell ref="A113:A116"/>
    <mergeCell ref="B113:B116"/>
    <mergeCell ref="A131:A133"/>
    <mergeCell ref="A128:A130"/>
    <mergeCell ref="B128:B130"/>
    <mergeCell ref="B125:B127"/>
    <mergeCell ref="A125:A127"/>
    <mergeCell ref="B117:B121"/>
    <mergeCell ref="A110:A112"/>
    <mergeCell ref="B110:B112"/>
    <mergeCell ref="A107:A109"/>
    <mergeCell ref="B107:B109"/>
    <mergeCell ref="B77:B79"/>
    <mergeCell ref="A80:A82"/>
    <mergeCell ref="B80:B82"/>
    <mergeCell ref="A117:A121"/>
    <mergeCell ref="A83:A85"/>
    <mergeCell ref="B83:B85"/>
    <mergeCell ref="B182:B183"/>
    <mergeCell ref="A182:A183"/>
    <mergeCell ref="B176:B177"/>
    <mergeCell ref="B254:B256"/>
    <mergeCell ref="B202:B203"/>
    <mergeCell ref="B134:B136"/>
    <mergeCell ref="A137:A141"/>
    <mergeCell ref="B137:B141"/>
    <mergeCell ref="A157:A159"/>
    <mergeCell ref="B157:B159"/>
    <mergeCell ref="B169:B171"/>
    <mergeCell ref="A166:A168"/>
    <mergeCell ref="B166:B168"/>
    <mergeCell ref="A142:A144"/>
    <mergeCell ref="B142:B144"/>
    <mergeCell ref="B148:B150"/>
    <mergeCell ref="A232:A233"/>
    <mergeCell ref="A193:A195"/>
    <mergeCell ref="A227:A231"/>
    <mergeCell ref="A234:A235"/>
    <mergeCell ref="A180:A181"/>
    <mergeCell ref="A198:A199"/>
    <mergeCell ref="B154:B156"/>
    <mergeCell ref="B198:B199"/>
  </mergeCells>
  <pageMargins left="0" right="0" top="0" bottom="0" header="0.31496062992125984" footer="0.31496062992125984"/>
  <pageSetup paperSize="9" scale="78" fitToHeight="15" orientation="landscape" r:id="rId1"/>
  <rowBreaks count="4" manualBreakCount="4">
    <brk id="16" max="16383" man="1"/>
    <brk id="181" max="16383" man="1"/>
    <brk id="213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2023-03-15T02:39:47Z</cp:lastPrinted>
  <dcterms:created xsi:type="dcterms:W3CDTF">2016-02-16T02:03:44Z</dcterms:created>
  <dcterms:modified xsi:type="dcterms:W3CDTF">2023-03-15T02:42:11Z</dcterms:modified>
</cp:coreProperties>
</file>